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900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<sst xmlns="http://schemas.openxmlformats.org/spreadsheetml/2006/main" count="564" uniqueCount="295">
  <si>
    <t>Dział</t>
  </si>
  <si>
    <t>Rozdział</t>
  </si>
  <si>
    <t>§</t>
  </si>
  <si>
    <t>NAZWA</t>
  </si>
  <si>
    <t>Plan po zmianach</t>
  </si>
  <si>
    <t>Wykonanie</t>
  </si>
  <si>
    <t>%</t>
  </si>
  <si>
    <t>WYDATKI OGÓŁEM</t>
  </si>
  <si>
    <t>w tym:</t>
  </si>
  <si>
    <t>-obsługa długu publicznego</t>
  </si>
  <si>
    <t>O10</t>
  </si>
  <si>
    <t>O1008</t>
  </si>
  <si>
    <t>O1010</t>
  </si>
  <si>
    <t>O1030</t>
  </si>
  <si>
    <t>O1095</t>
  </si>
  <si>
    <t>ROLNICTWO I ŁOWIECTWO</t>
  </si>
  <si>
    <t>Melioracje wodne</t>
  </si>
  <si>
    <t>Zakup materiałów i wyposażenia</t>
  </si>
  <si>
    <t xml:space="preserve">Zakup usług pozostałych </t>
  </si>
  <si>
    <t>Rózne opłaty i składki</t>
  </si>
  <si>
    <t>Wydatki inwestycyjne jednostek budżetowych</t>
  </si>
  <si>
    <t>Infrastruktura wodociągowa i sanitacyjna wsi</t>
  </si>
  <si>
    <t>Izby rolnicze</t>
  </si>
  <si>
    <t>Pozostała działalność</t>
  </si>
  <si>
    <t>Drogi publiczne powiatowe</t>
  </si>
  <si>
    <t>TRANSPORT I ŁĄCZNOŚĆ</t>
  </si>
  <si>
    <t>Drogi publiczne gminne</t>
  </si>
  <si>
    <t>Zakup usług remontowych</t>
  </si>
  <si>
    <t>Składki na ubezpieczenia społeczne</t>
  </si>
  <si>
    <t>Wynagrodzenia bezosobowe</t>
  </si>
  <si>
    <t>GOSPODARKA MIESZKANIOWA</t>
  </si>
  <si>
    <t>Gospodarka gruntami i nieruchomościami</t>
  </si>
  <si>
    <t>DZIAŁALNOŚĆ USŁUGOWA</t>
  </si>
  <si>
    <t>Cmentarze</t>
  </si>
  <si>
    <t>Plany zagospodarowania przestrzennego</t>
  </si>
  <si>
    <t>Zakup energii</t>
  </si>
  <si>
    <t>Wydatki osobowe niezaliczone do wynagrodzeń</t>
  </si>
  <si>
    <t>Różne wydatki na rzecz osób fizycznych</t>
  </si>
  <si>
    <t>Wynagrodzenia osobowe pracowników</t>
  </si>
  <si>
    <t>Dodatkowe wynagrodzenie roczne</t>
  </si>
  <si>
    <t>Składki na Fundusz Pracy</t>
  </si>
  <si>
    <t>Zakup usług zdrowotnych</t>
  </si>
  <si>
    <t>Różne opłaty i składki</t>
  </si>
  <si>
    <t>Zakup usług dostępu do sieci Internet</t>
  </si>
  <si>
    <t>Podróże służbowe krajowe</t>
  </si>
  <si>
    <t>Podróże służbowe zagraniczne</t>
  </si>
  <si>
    <t>Urzędy gmin</t>
  </si>
  <si>
    <t>Rady gmin</t>
  </si>
  <si>
    <t>ADMINISTRACJA PUBLICZNA</t>
  </si>
  <si>
    <t>Pozostałe wydatki obronne</t>
  </si>
  <si>
    <t>BEZPIECZEŃSTWO PUBLICZNE I OCHRONA PRZECIWPOŻAROWA</t>
  </si>
  <si>
    <t>Ochotnicze straże pożarne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</si>
  <si>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</si>
  <si>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</si>
  <si>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</si>
  <si>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</si>
  <si>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Odsetki i dyskonto od krajowych skarbowych  papierów wartościowych oraz krajowych pożyczek i kredytów</t>
  </si>
  <si>
    <t>Rezerwy</t>
  </si>
  <si>
    <t>Rezerwy na inwestycje i zakupy inwestycyjne</t>
  </si>
  <si>
    <t>RÓŻNE ROZLICZENIA</t>
  </si>
  <si>
    <t>Rezerwy ogólne i celowe</t>
  </si>
  <si>
    <t>Stypendia dla uczniów</t>
  </si>
  <si>
    <t>Szkoły podstawowe</t>
  </si>
  <si>
    <t>OŚWIATA I WYCHOWANIE</t>
  </si>
  <si>
    <t>Zakup pomocy naukowych, dydaktycznych i książek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</si>
  <si>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</si>
  <si>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</si>
  <si>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</si>
  <si>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</si>
  <si>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</si>
  <si>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Świadczenia społeczne</t>
  </si>
  <si>
    <t>EDUKACYJNA OPIEKA WYCHOWAWCZA</t>
  </si>
  <si>
    <t>Pomoc materialna dla uczniów</t>
  </si>
  <si>
    <t>Zakup środków żywności</t>
  </si>
  <si>
    <t>GOSPODARKA KOMUNALNA I OCHRONA ŚRODOWISKA</t>
  </si>
  <si>
    <t>Gospodarka ściekowa i ochrona wód</t>
  </si>
  <si>
    <t>Gospodarka odpadami</t>
  </si>
  <si>
    <t>Oświetlenie ulic, placów i dróg</t>
  </si>
  <si>
    <t>Zakłady gospodarki komunalnej</t>
  </si>
  <si>
    <t>Dotacja przedmiotowa z budżetu dla zakładu budżetowego</t>
  </si>
  <si>
    <t>Domy i ośrodki kultury, świetlice i kluby</t>
  </si>
  <si>
    <t>Biblioteki</t>
  </si>
  <si>
    <t>Ochrona zabytków i opieka nad zabytkami</t>
  </si>
  <si>
    <t>Dotacja podmiotowa z budżetu dla samorządowej instytucji kultury</t>
  </si>
  <si>
    <t>KULTURA FIZYCZNA I SPORT</t>
  </si>
  <si>
    <t>Obiekty sportowe</t>
  </si>
  <si>
    <t>Zadania w zakresie kultury fizycznej i sportu</t>
  </si>
  <si>
    <t>-dotacje dla zakładów budżetowych na wydatki bieżące</t>
  </si>
  <si>
    <t>-pozostałe wydatki bieżące</t>
  </si>
  <si>
    <t>a/ wydatki majątkowe</t>
  </si>
  <si>
    <t>b/ wydatki bieżące z tego:</t>
  </si>
  <si>
    <t>-dotacje z budżetu na wydatki bieżące</t>
  </si>
  <si>
    <t>Urzędy wojewódzkie- zadania zlecone</t>
  </si>
  <si>
    <t>Dotacja celowa z budżetu na finansowanie lub dofinansowanie zadań zleconych do realizacji stwarzyszeniom</t>
  </si>
  <si>
    <t>Pozostałe wydatki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</si>
  <si>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</si>
  <si>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</si>
  <si>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</si>
  <si>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Załącznik Nr 2</t>
  </si>
  <si>
    <t>diety radnych</t>
  </si>
  <si>
    <t>art. biurowe, spożywcze, kwiaty</t>
  </si>
  <si>
    <t>opłaty pocztowe, oprogramowanie LEX-POLONICA</t>
  </si>
  <si>
    <t>podstawowe badania lekarskie</t>
  </si>
  <si>
    <t>ogłoszenia reklamowe, publikacje, katalogi informacyjne, promocje w TV</t>
  </si>
  <si>
    <t>wydatki dotyczące prowadzonego rejestru wyborców- zadanie zlecone</t>
  </si>
  <si>
    <t>umowy zlecenia z kierowcami wozów strażackich</t>
  </si>
  <si>
    <t>wyposażenie i art. biurowe, bloczki mandatowe</t>
  </si>
  <si>
    <t>usługi pocztowe i telefoniczne</t>
  </si>
  <si>
    <t>umowy zlecenia za dostarczanie przesyłek za potwierdzeniem odbioru</t>
  </si>
  <si>
    <t>art. biurowe, druki</t>
  </si>
  <si>
    <t>dotacja na działalność bieżącą</t>
  </si>
  <si>
    <t>dotacje dla MG Ośrodka Kultury, Sportu i Rekreaji na działalność bieżącą</t>
  </si>
  <si>
    <t>materiały do wyposażenia świetlic wiejskich</t>
  </si>
  <si>
    <t>wywóz nieczystości, naprawy</t>
  </si>
  <si>
    <t>dotacja dla stowarzyszeń na upowszechnianie kultury fizycznej i sportu wśród dzieci i młodzieży na podstawie otwartych konkursów ofert</t>
  </si>
  <si>
    <t>zakup znaków drogowych, materiałów do oznakowania dróg, tłucznia na drogi wiejskie</t>
  </si>
  <si>
    <t>zakup nagród na festyny sportowe organizowane przez Rady Sołeckie, ogrodzenie placów zabaw</t>
  </si>
  <si>
    <t>DOCHODY OD OSÓB PRAWNYCH, OD OSÓB FIZYCZNYCH I OD INNYCH JEDNOSTEK NIEPOSIADAJĄCYCH OSOBOWOŚCI PRAWNEJ ORAZ WYDATKI ZWIĄZANE Z ICH POBOREM</t>
  </si>
  <si>
    <t xml:space="preserve">Dodatkowe wynagrodzenie roczne                                                                                            </t>
  </si>
  <si>
    <t>Wpłaty gmin na rzecz izb rolniczych w wysokości 2%  uzyskanych wpływów z podatku rolnego</t>
  </si>
  <si>
    <t>Oczyszczanie miast i wsi</t>
  </si>
  <si>
    <t>Utrzymanie zieleni w miastach i gminach</t>
  </si>
  <si>
    <t xml:space="preserve">OBRONA NARODOWA </t>
  </si>
  <si>
    <t xml:space="preserve">Wydatki inwestycyjne jednostek budżetowych                    </t>
  </si>
  <si>
    <t xml:space="preserve">Wydatki inwestycyjne jednostek budżetowych                          </t>
  </si>
  <si>
    <t xml:space="preserve">Wydatki inwestycyjne jednostek budżetowych                        </t>
  </si>
  <si>
    <t>umowy zlecenia osób fizycznych na sprzątanie ulic na wsiach</t>
  </si>
  <si>
    <t>umowy zlecenie na prace porządkowe na cmentarzach</t>
  </si>
  <si>
    <t>wywóz nieczystości</t>
  </si>
  <si>
    <t>zakup paliwa na boiska sportowe</t>
  </si>
  <si>
    <t>remont dróg gminnych po okresie zimowym</t>
  </si>
  <si>
    <t>przeglądy techniczne, naprawy samochodu, kos spalinowych do robót publicznych i interwencyjnych</t>
  </si>
  <si>
    <t>ubezpieczenie samochodu, składki na EUROREGION i Stowarzyszenie Wójtów, Burmistrzów i Prezydentów</t>
  </si>
  <si>
    <t>zakup paliwa, części zamiennych do samochodów pożarniczych</t>
  </si>
  <si>
    <t>odsetki od pożyczek i kredytów</t>
  </si>
  <si>
    <t>ekwiwalenty za odzież, świadczenia rzeczowe wynikające z przepisów BHP</t>
  </si>
  <si>
    <t>oddziały przy szkołach w: Bogaczowie, Drągowinie i Niwiskach</t>
  </si>
  <si>
    <t>dotacja dla przedszkola na odpis Zakładowego Funduszu Świadczeń Socjalnych Emerytów</t>
  </si>
  <si>
    <t>świadczenia socjalne dla nauczycieli emerytów</t>
  </si>
  <si>
    <t>funkcjonowały 4 w Szkołach Podstawowych i 1 w Gimnazjum</t>
  </si>
  <si>
    <t>dotacja dla Przedszkola na dokształcanie nauczycieli</t>
  </si>
  <si>
    <t>Wpłaty na Państwowy Fundusz Rehabilitacji Osób Niepełnosprawnych</t>
  </si>
  <si>
    <t>naprawy przystanków</t>
  </si>
  <si>
    <t xml:space="preserve">Dotacje celowe z budżetu na finansowanie lub dofinansowanie prac remontowych i konserwatorskich obiektów zabytkowych przekazane jednostkom niezaliczanym do sektora finansów publicznych                                                                  </t>
  </si>
  <si>
    <t>Opis</t>
  </si>
  <si>
    <t>-wynagrodzenia i pochodne od wynagrodzeń</t>
  </si>
  <si>
    <t>zakup usług urbanistycznych, plan zagospodarowania przesrzennego</t>
  </si>
  <si>
    <t>konserwacja kserokopiarki</t>
  </si>
  <si>
    <t>umowy zlecenia na usługi prawnicze, dostarczanie przesyłek za zwrotnym potwierdzeniem odbioru</t>
  </si>
  <si>
    <t>przeglądy samochodów pożarniczych</t>
  </si>
  <si>
    <t>dokształcanie nauczycieli i szkolenia dla rad pedagogicznych</t>
  </si>
  <si>
    <t>Świetlice szkolne</t>
  </si>
  <si>
    <t>KULTURA I OCHRONA DZIEDZICTWA NARODOWEGO</t>
  </si>
  <si>
    <t>Gimnazja</t>
  </si>
  <si>
    <t>Odpisy na zakładowy fundusz świadczeń socjalnych</t>
  </si>
  <si>
    <t>PLAN I WYKONANIE WYDATKÓW GMINY ZA  2008 ROK</t>
  </si>
  <si>
    <t>Wynagrodzenia bezosobowe                                              - samorządy wsi- 800</t>
  </si>
  <si>
    <t>Zakup materiałów i wyposażenia                                                     - samorządy wsi- 12.670</t>
  </si>
  <si>
    <t>Zakup usług remontowych                                                             - samorządy wsi- 8.350</t>
  </si>
  <si>
    <t>samorządy wsi- 3.380</t>
  </si>
  <si>
    <t>Zakup materiałów i wyposażenia                                                 - samorządy wsi-270</t>
  </si>
  <si>
    <t>Zakup usług pozostałych                                                    - samorządy wsi- 130</t>
  </si>
  <si>
    <t>Zaku usług remontowych</t>
  </si>
  <si>
    <t>Opłaty na rzecz budżetów jednostek samorządu terytorialnego</t>
  </si>
  <si>
    <t>Wynagrodzenia bezosobowe                                              - samorządy wsi- 2.200</t>
  </si>
  <si>
    <t>samorządy wsi- 3.580</t>
  </si>
  <si>
    <t>Zakup energii                                                                            - samorządy wsi - 100</t>
  </si>
  <si>
    <t>samorządy wsi- 12.920</t>
  </si>
  <si>
    <t>pozostałe wydatki- 1.590</t>
  </si>
  <si>
    <t>Zakup materiałów papierniczych do sprzętu drukarskiego i urządzeń kserograficznych</t>
  </si>
  <si>
    <t>Opłaty z tytułu zakupu usług telekomunikacyjnych telefonii komórkowej</t>
  </si>
  <si>
    <t>Opłaty z tytułu zakupu usług telekomunikacyjnych telefonii stacjonarnej</t>
  </si>
  <si>
    <t>Zakup akcesoriów komputerowych, w tym programów i licencji</t>
  </si>
  <si>
    <t xml:space="preserve">Szkolenia pracowników niebędących członkami korpusu służby cywilnej </t>
  </si>
  <si>
    <t>Wydatki na zakupy inwestycyjne jednostek budżetowych</t>
  </si>
  <si>
    <t xml:space="preserve">Zakup materiałów i wyposażenia                                                                                        - samorządy wsi - 2800                                      </t>
  </si>
  <si>
    <t>Stołówki szkolne</t>
  </si>
  <si>
    <t>POMOC SPOŁECZNA</t>
  </si>
  <si>
    <t>ZADANIA ZLECONE</t>
  </si>
  <si>
    <t>Świadczenia rodzinne, zaliczka alimentacyjna  oraz składki na ubezpieczenia emerytalne i rentowe z ubezpieczenia społecznego</t>
  </si>
  <si>
    <t xml:space="preserve">Składki na ubezpieczenie zdrowotne </t>
  </si>
  <si>
    <t>Zasiłki i pomoc w naturze oraz składki na ubezpieczenia emerytalne i rentowe</t>
  </si>
  <si>
    <t>OCHRONA ZDROWIA</t>
  </si>
  <si>
    <t>Przeciwdziałanie alkoholizmowi</t>
  </si>
  <si>
    <t xml:space="preserve">dotacja dla PZ CARITAS na prowadzenie placówek opiekuńczych wsparcia dziennego </t>
  </si>
  <si>
    <t>umowa zlecenie na prowadzenie porad w Punkcie Pomocy Rodzinie</t>
  </si>
  <si>
    <t>obsługa prawna i psychologiczna rodzin z problemami alkoholowymi</t>
  </si>
  <si>
    <t>Zwalczanie narkomanii</t>
  </si>
  <si>
    <t>Dotacja celowa na pomoc finansową udzielaną między jednostkami samorządu terytorialnego na dofinansowanie własnych zadań bieżących</t>
  </si>
  <si>
    <t>Zakup usług pozostałych</t>
  </si>
  <si>
    <t>Dodatki mieszkaniowe</t>
  </si>
  <si>
    <t>Ośrodki pomocy społecznej</t>
  </si>
  <si>
    <t>Usługi opiekuńcze i specjalistyczne usługi opiekuńcze</t>
  </si>
  <si>
    <t>POZOSTAŁE ZADANIA W ZAKRESIE OPIEKI SPOŁECZNEJ</t>
  </si>
  <si>
    <t>Inne formy pomocy dla uczniów</t>
  </si>
  <si>
    <t>Zakup usług obejmujących wykonanie ekspertyz, analiz i opinii</t>
  </si>
  <si>
    <t>Kary i odszkodowania wypłacane na rzecz osób fizycznych</t>
  </si>
  <si>
    <t>Wydatki inwestycyjne jednostek budżetowych                      - w tym samorządy wsi- 20.550</t>
  </si>
  <si>
    <t>Pozostałe zadania w zakresie kultury</t>
  </si>
  <si>
    <t>Zakup materiałów i wyposażenia                                       - samorządy wsi- 1.200</t>
  </si>
  <si>
    <t>Koszty postępowania sądowego i prokuratorskiego</t>
  </si>
  <si>
    <t xml:space="preserve">Zakup materiałów i wyposażenia                                                                                                                           </t>
  </si>
  <si>
    <t>Wydatki realizowane przez 4 Szkoły Podstawowe</t>
  </si>
  <si>
    <t xml:space="preserve">Zakup materiałów i wyposażenia                               </t>
  </si>
  <si>
    <t>Zadania własne</t>
  </si>
  <si>
    <t>Dotacja celowa na pomoc finansową udzielaną między jednostkami samorządu terytorialnego na dofinansowanie własnych zadań inwestycyjnych i zakupów inwestycyjnych</t>
  </si>
  <si>
    <t xml:space="preserve">Wynagrodzenia bezosobowe                                 </t>
  </si>
  <si>
    <t>Zakup materiałów i wyposażenia                                       - samorządy wsi- 9.170</t>
  </si>
  <si>
    <t>Zakup energii                                                                            - samorządy wsi -8.630</t>
  </si>
  <si>
    <t>Zakup usług remontowych                                                 - samorządy wsi-15.000</t>
  </si>
  <si>
    <t xml:space="preserve">Zakup usług pozostałych                                                      - samorząd wsi- 1.285                                             </t>
  </si>
  <si>
    <t xml:space="preserve">Zakup usług pozostałych                                                                    </t>
  </si>
  <si>
    <t xml:space="preserve">Wydatki na zakupy inwestycyjne jednostek budżetowych                                                          </t>
  </si>
  <si>
    <t>opis zadań inwestycyjnych- Załącznik Nr ...</t>
  </si>
  <si>
    <t>utrzymanie dróg samorządy- 3.048,46</t>
  </si>
  <si>
    <t>pozostałe- 5.000</t>
  </si>
  <si>
    <t>bieżące utrzymanie dróg- 45.000</t>
  </si>
  <si>
    <t>zimowe utrzymanie dróg- 40.000</t>
  </si>
  <si>
    <t>bieżące utrzymanie dróg- 43.085,45</t>
  </si>
  <si>
    <t>zimowe utrzymanie dróg- 24.798,94</t>
  </si>
  <si>
    <t>zakupy farb, paliwa, środków ochrony roślin, kruszywa</t>
  </si>
  <si>
    <t>zużycie wody</t>
  </si>
  <si>
    <t>składka członkowska na "Forum Przewodniczących Rad Gmin"</t>
  </si>
  <si>
    <t>papier do kserokopiarki i drukarki</t>
  </si>
  <si>
    <t>toner do drukarki, dyskietki, płyty CD</t>
  </si>
  <si>
    <t>świadczenia dla pracowników wynikające z przepisów BHP i PPOŻ</t>
  </si>
  <si>
    <t xml:space="preserve">meble, sprzęt, art. biurowe, opał, czasopisma, dzienniki urzędowe, druki, publikacje fachowe, art. ekspolatacyjne, pieczęcie, art. chemiczne, pieczęcie  </t>
  </si>
  <si>
    <t>energia elektryczna, woda</t>
  </si>
  <si>
    <t>konserwacja kserokopiarki i systemu alarmowego</t>
  </si>
  <si>
    <t>usługi introligatorskie, pocztowe, informatyczne, naprawy, utrzymanie czystości w budynku Urzędu Miejskiego, prowizje bankowe, wywóz nieczystości</t>
  </si>
  <si>
    <t>ubezpieczenia, opłaty za emisję spalin, abonament radiowy</t>
  </si>
  <si>
    <t>papier do kserokopiarki i drukarki i faxu</t>
  </si>
  <si>
    <t>37 licencji oprogramowania antywirusowego, tusze, tonery do drukarek, dyskietki, płyty CD</t>
  </si>
  <si>
    <t>materiały reklamowe, baner informacyjny</t>
  </si>
  <si>
    <t>artykuły i ekwiwalenty wynikające z przepisów BHP pracowników robót publicznych i interwencyjnych</t>
  </si>
  <si>
    <t>diety sołtysów</t>
  </si>
  <si>
    <t>zakup paliwa, części zamiennych, akcesorii samochodowych- 31.546,06 zł, prenumerata prasy dla sołtysów- 3.217,62 zł</t>
  </si>
  <si>
    <t>remont kosiarki</t>
  </si>
  <si>
    <t>wstępne badania lekarskie pracowników robót publicznych</t>
  </si>
  <si>
    <t xml:space="preserve">Składki na ubezpieczenia społeczne                                      </t>
  </si>
  <si>
    <t xml:space="preserve">Składki na Fundusz Pracy                                                </t>
  </si>
  <si>
    <t xml:space="preserve">Zakup materiałów i wyposażenia                                          </t>
  </si>
  <si>
    <t xml:space="preserve">Zakup usług zdrowotnych                                                       </t>
  </si>
  <si>
    <t xml:space="preserve">Zakup usług pozostałych                                                        </t>
  </si>
  <si>
    <t>przeprowadzono szkolenie w zakresie obrony cywilnej- zadanie zlecone</t>
  </si>
  <si>
    <t>toner do drukarek</t>
  </si>
  <si>
    <t>dowożonych było 754 uczniów</t>
  </si>
  <si>
    <t>artykuły doposażenia kuchni, środki czystości, węgiel, gaz z butli</t>
  </si>
  <si>
    <t>umowy zlecenia na prowadzenie dodatkowych zajęć sportowych</t>
  </si>
  <si>
    <t>uzupełnienie sprzętu sportowego</t>
  </si>
  <si>
    <t>dokształcanie młodocianych pracowników- dofinansowaniem objęto 9 uczących się</t>
  </si>
  <si>
    <t>spektakl profilaktyczny</t>
  </si>
  <si>
    <t>dotacja na wydatki bieżące dla Izby Wytrzeźwień na podstawie umowy z Miastem Zielona Góra</t>
  </si>
  <si>
    <t>zakup nagród w konkursach, materiały profilaktyczne</t>
  </si>
  <si>
    <t>Wydatki zwiazane z realizacja zadań Gminnego programu Rozwiązywania Problemów Alkoholowych określa Załącznik Nr 7</t>
  </si>
  <si>
    <t>remont pomieszczeń Ośrodka Zdrowia w Niwiskach</t>
  </si>
  <si>
    <t>art. doposażenia świetlic</t>
  </si>
  <si>
    <t>pomocą materialną objęto 270 uczniów</t>
  </si>
  <si>
    <t>przyznano pomoc 50 uczniom na zakup podręczników do "0" i klas I-III</t>
  </si>
  <si>
    <t>udział w kursach doskonaloących</t>
  </si>
  <si>
    <t xml:space="preserve">wymiana odcinka sieci wodociągowej ul 9 Maja w Nowogrodzie Bobrzańskim </t>
  </si>
  <si>
    <t>opinie techniczne dot. modernizacji SUW w Nowogrodzie Bobrzańskim</t>
  </si>
  <si>
    <t>ugoda sądowa w sprawie wykonania sieci wod.-kan. ul. Słowackiego w Nowogrodzie Bobrzańskim</t>
  </si>
  <si>
    <t>likwidacja dzikich wysypisk w Bogaczowie i Kotowicach</t>
  </si>
  <si>
    <t>zakup pojemników- miasto i wsie</t>
  </si>
  <si>
    <t>zakup drzewek i krzewów</t>
  </si>
  <si>
    <t>wycinka drzew, transport sadzonek</t>
  </si>
  <si>
    <t>konserwacje i naprawy oświetlenia ulicznego</t>
  </si>
  <si>
    <t>audyt energetyczny</t>
  </si>
  <si>
    <t>dotacja dla MGZGKiM na zbiórkę odpadów</t>
  </si>
  <si>
    <t>ozdoby świąteczne do udokorowania miasta</t>
  </si>
  <si>
    <t>opracowanie programu rewitalizacji miasta</t>
  </si>
  <si>
    <t>dotacja na prace konserwatorskie przy kościele zabytkowym w Białowicach (wymiana pokrycia dachu)-15.000 zł. Nie doszło do zawarcia umowy na prace renowacyjne w kościele w Bogaczowie</t>
  </si>
  <si>
    <t>zakup materiałów oraz nagród na organizację festynów wiejskich przez Rady Sołeckie</t>
  </si>
  <si>
    <t>renowacja boiska w Kotowicach</t>
  </si>
  <si>
    <t>zabiegi agrotechniczne na placach zabaw</t>
  </si>
  <si>
    <t>ubezpieczenie festynu w Kotowicach</t>
  </si>
  <si>
    <t>zasądzone należności wyrokiem sądowym w sprawie ścieżek rowerowych</t>
  </si>
  <si>
    <t>Wynagrodzenia bezosobowe                                                           -samorządy wsi- 600</t>
  </si>
  <si>
    <t xml:space="preserve">Zakup materiałów i wyposażenia                                                                                    - samorządy wsi- 2.000                                              </t>
  </si>
  <si>
    <t>Zakup usług pozostałych                                                                                 -samorząd wsi- 400</t>
  </si>
  <si>
    <t>Opłaty za administrowanie i czynsze za budynki, lokale i pomieszczenia garażowe</t>
  </si>
  <si>
    <t xml:space="preserve">Zakup materiałów i wyposażenia                                                         - samorządy wsi- 3.150  </t>
  </si>
  <si>
    <t>Wynagrodzenia bezosobowe                                                   -samorządy wsi-400</t>
  </si>
  <si>
    <t>Składki na ubezpieczenia społeczne                                                     -samorządy wsi- 25</t>
  </si>
  <si>
    <t>Zakup usług pozostałych                                                                                         - samorządy wsi -5.378</t>
  </si>
  <si>
    <t>Zakup materiałów i wyposażenia                                                                              - samorządy wsi- 36.882</t>
  </si>
  <si>
    <t>Wydatki inwestycyjne jednostek budżetowych                          -samorząd wsi- 10.050</t>
  </si>
  <si>
    <t>Różne opłaty i składki                                                                   -samorząd wsi- 150</t>
  </si>
  <si>
    <t>pozostałe-2.940,20</t>
  </si>
  <si>
    <t>w 30 szkoleniach uczestniczyło 20 pracowników Urzędu Miejskiego</t>
  </si>
  <si>
    <t>kierowca- 22.032 zł                                                            -pracownicy robót publicznych i interwencyjnych-4.219,87 zł</t>
  </si>
  <si>
    <t>kierowca- 3.605,55 zł                                                       -pracownicy robót publicznych i interwencyjnych-670,21 zł</t>
  </si>
  <si>
    <t>kierowca- 581,54 zł                                                            -pracownicy robót publicznych i interwencyjnych-3.109,69 zł</t>
  </si>
  <si>
    <t>Składki na ubezpieczenie zdrowotne opłacane za osoby pobierajace niektóre świadczenia z pomocy społecznej oraz niektóre świadczenia rodzinne oraz za osoby uczestnicząe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</si>
</sst>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top" wrapText="1"/>
    </xf>
    <xf numFmtId="3" fontId="0" fillId="0" borderId="5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9" xfId="0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9" xfId="0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2" fontId="0" fillId="0" borderId="2" xfId="0" applyNumberFormat="1" applyFont="1" applyBorder="1" applyAlignment="1">
      <alignment horizontal="right" vertical="top" wrapText="1"/>
    </xf>
    <xf numFmtId="2" fontId="0" fillId="0" borderId="5" xfId="0" applyNumberFormat="1" applyFont="1" applyBorder="1" applyAlignment="1">
      <alignment horizontal="right" vertical="top" wrapText="1"/>
    </xf>
    <xf numFmtId="2" fontId="0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125"/>
  <sheetViews>
    <sheetView tabSelected="1" zoomScale="150" zoomScaleNormal="150" zoomScaleSheetLayoutView="100" workbookViewId="0" topLeftCell="E1">
      <selection activeCell="H13" sqref="H13"/>
    </sheetView>
  </sheetViews>
  <sheetFormatPr defaultColWidth="9.00390625" defaultRowHeight="12.75"/>
  <cols>
    <col min="1" max="1" width="5.75390625" style="44" customWidth="1"/>
    <col min="2" max="2" width="8.125" style="51" customWidth="1"/>
    <col min="3" max="3" width="7.375" style="51" customWidth="1"/>
    <col min="4" max="4" width="44.875" style="66" customWidth="1"/>
    <col min="5" max="5" width="10.625" style="51" customWidth="1"/>
    <col min="6" max="6" width="14.25390625" style="99" customWidth="1"/>
    <col min="7" max="7" width="11.375" style="0" bestFit="1" customWidth="1"/>
    <col min="8" max="8" width="41.125" style="148" customWidth="1"/>
  </cols>
  <sheetData>
    <row r="1" spans="1:8" s="7" customFormat="1" ht="12.75">
      <c r="A1" s="151" t="s">
        <v>98</v>
      </c>
      <c r="B1" s="152"/>
      <c r="C1" s="152"/>
      <c r="D1" s="152"/>
      <c r="E1" s="152"/>
      <c r="F1" s="152"/>
      <c r="G1" s="152"/>
      <c r="H1" s="152"/>
    </row>
    <row r="2" spans="1:8" s="7" customFormat="1" ht="12.75">
      <c r="A2" s="150" t="s">
        <v>155</v>
      </c>
      <c r="B2" s="150"/>
      <c r="C2" s="150"/>
      <c r="D2" s="150"/>
      <c r="E2" s="150"/>
      <c r="F2" s="150"/>
      <c r="G2" s="150"/>
      <c r="H2" s="150"/>
    </row>
    <row r="3" spans="1:8" s="9" customFormat="1" ht="25.5">
      <c r="A3" s="158" t="s">
        <v>0</v>
      </c>
      <c r="B3" s="159" t="s">
        <v>1</v>
      </c>
      <c r="C3" s="158" t="s">
        <v>2</v>
      </c>
      <c r="D3" s="158" t="s">
        <v>3</v>
      </c>
      <c r="E3" s="158" t="s">
        <v>4</v>
      </c>
      <c r="F3" s="160" t="s">
        <v>5</v>
      </c>
      <c r="G3" s="158" t="s">
        <v>6</v>
      </c>
      <c r="H3" s="158" t="s">
        <v>144</v>
      </c>
    </row>
    <row r="4" spans="1:8" s="9" customFormat="1" ht="12.75">
      <c r="A4" s="53">
        <v>1</v>
      </c>
      <c r="B4" s="73">
        <v>2</v>
      </c>
      <c r="C4" s="53">
        <v>3</v>
      </c>
      <c r="D4" s="53">
        <v>4</v>
      </c>
      <c r="E4" s="53">
        <v>5</v>
      </c>
      <c r="F4" s="149">
        <v>6</v>
      </c>
      <c r="G4" s="1">
        <v>7</v>
      </c>
      <c r="H4" s="53">
        <v>8</v>
      </c>
    </row>
    <row r="5" spans="1:8" ht="12.75">
      <c r="A5" s="34"/>
      <c r="B5" s="74"/>
      <c r="C5" s="34"/>
      <c r="D5" s="3" t="s">
        <v>7</v>
      </c>
      <c r="E5" s="18">
        <f>SUM(E15,E29,E47,E54,E67,E124,E129,E133,E163,E172,E175,E179,E292,E307,E362,E375,E392,E418,E434)</f>
        <v>22868651</v>
      </c>
      <c r="F5" s="83">
        <f>SUM(F15,F29,F47,F54,F67,F124,F129,F133,F163,F172,F175,F179,F292,F307,F362,F375,F392,F418,F434)</f>
        <v>21983582.29</v>
      </c>
      <c r="G5" s="19">
        <f>PRODUCT(F5/E5*100)</f>
        <v>96.12977298048756</v>
      </c>
      <c r="H5" s="60"/>
    </row>
    <row r="6" spans="1:8" s="12" customFormat="1" ht="12.75">
      <c r="A6" s="35"/>
      <c r="B6" s="75"/>
      <c r="C6" s="35"/>
      <c r="D6" s="10" t="s">
        <v>8</v>
      </c>
      <c r="E6" s="20"/>
      <c r="F6" s="84"/>
      <c r="G6" s="21"/>
      <c r="H6" s="2"/>
    </row>
    <row r="7" spans="1:8" s="15" customFormat="1" ht="12.75">
      <c r="A7" s="34"/>
      <c r="B7" s="74"/>
      <c r="C7" s="34"/>
      <c r="D7" s="3" t="s">
        <v>89</v>
      </c>
      <c r="E7" s="18">
        <f>SUM(E178,E21,E32,E42,E53,E105:E106,E146:E147,E162,E212,E224,E291,E303,E322,E397,E411,E427,E438,E448:E449)</f>
        <v>4519299</v>
      </c>
      <c r="F7" s="83">
        <f>SUM(F178,F21,F32,F42,F53,F105:F106,F146:F147,F162,F212,F224,F291,F303,F322,F397,F411,F427,F438,F448:F449)</f>
        <v>4425225.290000001</v>
      </c>
      <c r="G7" s="19">
        <f>SUM(F7*100/E7)</f>
        <v>97.91840039793784</v>
      </c>
      <c r="H7" s="60" t="s">
        <v>213</v>
      </c>
    </row>
    <row r="8" spans="1:8" s="15" customFormat="1" ht="12.75">
      <c r="A8" s="34"/>
      <c r="B8" s="74"/>
      <c r="C8" s="34"/>
      <c r="D8" s="3" t="s">
        <v>90</v>
      </c>
      <c r="E8" s="18">
        <f>SUM(E5-E7)</f>
        <v>18349352</v>
      </c>
      <c r="F8" s="83">
        <f>SUM(F5-F7)</f>
        <v>17558357</v>
      </c>
      <c r="G8" s="19">
        <f>SUM(F8*100/E8)</f>
        <v>95.68924831786975</v>
      </c>
      <c r="H8" s="60"/>
    </row>
    <row r="9" spans="1:8" s="12" customFormat="1" ht="12.75">
      <c r="A9" s="35"/>
      <c r="B9" s="75"/>
      <c r="C9" s="35"/>
      <c r="D9" s="13" t="s">
        <v>145</v>
      </c>
      <c r="E9" s="20">
        <f>SUM(E34,E56,E59,E69:E70,E84:E87,E89,E113:E116,E131,E135,E136,E150:E153,E165:E167,E183:E190,E217:E220,E227:E234,E267:E270,E277:E282,E298,E311:E314,E338:E342,E357:E359,E365:E370,E378:E381,E442:E443)</f>
        <v>7865288</v>
      </c>
      <c r="F9" s="84">
        <f>SUM(F34,F56,F59,F69:F70,F84:F87,F89,F113:F116,F131,F135,F136,F150:F153,F165:F167,F183:F190,F217:F220,F227:F234,F267:F270,F277:F282,F298,F311:F314,F338:F342,F357:F359,F365:F370,F378:F381,F442:F443)</f>
        <v>7601272.289999998</v>
      </c>
      <c r="G9" s="21">
        <f aca="true" t="shared" si="0" ref="G9:G14">SUM(F9*100/E9)</f>
        <v>96.64327981378429</v>
      </c>
      <c r="H9" s="2"/>
    </row>
    <row r="10" spans="1:8" s="12" customFormat="1" ht="12.75">
      <c r="A10" s="35"/>
      <c r="B10" s="75"/>
      <c r="C10" s="35"/>
      <c r="D10" s="11" t="s">
        <v>91</v>
      </c>
      <c r="E10" s="20">
        <f>SUM(E223,E262,E276,E296,E297,E401,E404,E413,E420,E422,E429,E431,E440)</f>
        <v>1933533</v>
      </c>
      <c r="F10" s="84">
        <f>SUM(F223,F262,F276,F296,F297,F401,F404,F413,F420,F422,F429,F431,F440)</f>
        <v>1923265.35</v>
      </c>
      <c r="G10" s="21">
        <f t="shared" si="0"/>
        <v>99.46896949780532</v>
      </c>
      <c r="H10" s="2"/>
    </row>
    <row r="11" spans="1:8" s="12" customFormat="1" ht="12.75">
      <c r="A11" s="35"/>
      <c r="B11" s="75"/>
      <c r="C11" s="35"/>
      <c r="D11" s="10" t="s">
        <v>8</v>
      </c>
      <c r="E11" s="22"/>
      <c r="F11" s="85"/>
      <c r="G11" s="21"/>
      <c r="H11" s="2"/>
    </row>
    <row r="12" spans="1:8" s="12" customFormat="1" ht="12.75">
      <c r="A12" s="35"/>
      <c r="B12" s="75"/>
      <c r="C12" s="35"/>
      <c r="D12" s="11" t="s">
        <v>87</v>
      </c>
      <c r="E12" s="103">
        <f>SUM(E223,E401,E404,E412,E262,E276)</f>
        <v>1045433</v>
      </c>
      <c r="F12" s="102">
        <f>SUM(F223,F401,F404,F412,F262,F276)</f>
        <v>1044984</v>
      </c>
      <c r="G12" s="21">
        <f t="shared" si="0"/>
        <v>99.95705128879612</v>
      </c>
      <c r="H12" s="2"/>
    </row>
    <row r="13" spans="1:8" s="12" customFormat="1" ht="12.75">
      <c r="A13" s="35"/>
      <c r="B13" s="75"/>
      <c r="C13" s="35"/>
      <c r="D13" s="2" t="s">
        <v>9</v>
      </c>
      <c r="E13" s="20">
        <f>SUM(E174)</f>
        <v>152000</v>
      </c>
      <c r="F13" s="84">
        <f>SUM(F174)</f>
        <v>148868.92</v>
      </c>
      <c r="G13" s="21">
        <f t="shared" si="0"/>
        <v>97.94007894736843</v>
      </c>
      <c r="H13" s="2"/>
    </row>
    <row r="14" spans="1:8" s="12" customFormat="1" ht="12.75">
      <c r="A14" s="35"/>
      <c r="B14" s="75"/>
      <c r="C14" s="35"/>
      <c r="D14" s="11" t="s">
        <v>88</v>
      </c>
      <c r="E14" s="20">
        <f>SUM(E8-E9-E10-E13)</f>
        <v>8398531</v>
      </c>
      <c r="F14" s="84">
        <f>SUM(F8-F9-F10-F13)</f>
        <v>7884950.440000001</v>
      </c>
      <c r="G14" s="21">
        <f t="shared" si="0"/>
        <v>93.88487629562837</v>
      </c>
      <c r="H14" s="2"/>
    </row>
    <row r="15" spans="1:9" s="6" customFormat="1" ht="12.75">
      <c r="A15" s="36" t="s">
        <v>10</v>
      </c>
      <c r="B15" s="76"/>
      <c r="C15" s="36"/>
      <c r="D15" s="58" t="s">
        <v>15</v>
      </c>
      <c r="E15" s="23">
        <f>SUM(E16,E20,E22,E24)</f>
        <v>414562</v>
      </c>
      <c r="F15" s="86">
        <f>SUM(F16,F20,F22,F24)</f>
        <v>392909.61</v>
      </c>
      <c r="G15" s="105">
        <f>PRODUCT(F15/E15*100)</f>
        <v>94.77704420569178</v>
      </c>
      <c r="H15" s="58"/>
      <c r="I15" s="5"/>
    </row>
    <row r="16" spans="1:9" s="6" customFormat="1" ht="12.75">
      <c r="A16" s="36"/>
      <c r="B16" s="76" t="s">
        <v>11</v>
      </c>
      <c r="C16" s="36"/>
      <c r="D16" s="58" t="s">
        <v>16</v>
      </c>
      <c r="E16" s="23">
        <f>SUM(E17:E19)</f>
        <v>43200</v>
      </c>
      <c r="F16" s="86">
        <f>SUM(F17:F19)</f>
        <v>43167.88</v>
      </c>
      <c r="G16" s="105">
        <f>PRODUCT(F16/E16*100)</f>
        <v>99.92564814814814</v>
      </c>
      <c r="H16" s="58"/>
      <c r="I16" s="5"/>
    </row>
    <row r="17" spans="1:9" ht="12.75">
      <c r="A17" s="37"/>
      <c r="B17" s="77"/>
      <c r="C17" s="37">
        <v>4270</v>
      </c>
      <c r="D17" s="52" t="s">
        <v>27</v>
      </c>
      <c r="E17" s="24">
        <v>13000</v>
      </c>
      <c r="F17" s="87">
        <v>13000</v>
      </c>
      <c r="G17" s="111">
        <f aca="true" t="shared" si="1" ref="G17:G81">PRODUCT(F17/E17*100)</f>
        <v>100</v>
      </c>
      <c r="H17" s="57"/>
      <c r="I17" s="4"/>
    </row>
    <row r="18" spans="1:9" ht="12.75">
      <c r="A18" s="37"/>
      <c r="B18" s="77"/>
      <c r="C18" s="37">
        <v>4300</v>
      </c>
      <c r="D18" s="52" t="s">
        <v>18</v>
      </c>
      <c r="E18" s="24">
        <v>29000</v>
      </c>
      <c r="F18" s="87">
        <v>28999.98</v>
      </c>
      <c r="G18" s="111">
        <f t="shared" si="1"/>
        <v>99.99993103448276</v>
      </c>
      <c r="H18" s="57"/>
      <c r="I18" s="4"/>
    </row>
    <row r="19" spans="1:9" ht="12.75">
      <c r="A19" s="37"/>
      <c r="B19" s="77"/>
      <c r="C19" s="37">
        <v>4430</v>
      </c>
      <c r="D19" s="57" t="s">
        <v>19</v>
      </c>
      <c r="E19" s="24">
        <v>1200</v>
      </c>
      <c r="F19" s="87">
        <v>1167.9</v>
      </c>
      <c r="G19" s="111">
        <f t="shared" si="1"/>
        <v>97.325</v>
      </c>
      <c r="H19" s="57"/>
      <c r="I19" s="4"/>
    </row>
    <row r="20" spans="1:9" s="6" customFormat="1" ht="12.75">
      <c r="A20" s="36"/>
      <c r="B20" s="76" t="s">
        <v>12</v>
      </c>
      <c r="C20" s="36"/>
      <c r="D20" s="58" t="s">
        <v>21</v>
      </c>
      <c r="E20" s="23">
        <f>SUM(E21)</f>
        <v>271100</v>
      </c>
      <c r="F20" s="86">
        <f>SUM(F21)</f>
        <v>250379.5</v>
      </c>
      <c r="G20" s="105">
        <f t="shared" si="1"/>
        <v>92.35687938030247</v>
      </c>
      <c r="H20" s="58"/>
      <c r="I20" s="5"/>
    </row>
    <row r="21" spans="1:9" ht="12.75">
      <c r="A21" s="37"/>
      <c r="B21" s="77"/>
      <c r="C21" s="37">
        <v>6050</v>
      </c>
      <c r="D21" s="57" t="s">
        <v>20</v>
      </c>
      <c r="E21" s="24">
        <v>271100</v>
      </c>
      <c r="F21" s="87">
        <v>250379.5</v>
      </c>
      <c r="G21" s="111">
        <f t="shared" si="1"/>
        <v>92.35687938030247</v>
      </c>
      <c r="H21" s="57"/>
      <c r="I21" s="4"/>
    </row>
    <row r="22" spans="1:9" s="6" customFormat="1" ht="12.75">
      <c r="A22" s="36"/>
      <c r="B22" s="76" t="s">
        <v>13</v>
      </c>
      <c r="C22" s="36"/>
      <c r="D22" s="58" t="s">
        <v>22</v>
      </c>
      <c r="E22" s="23">
        <f>SUM(E23)</f>
        <v>9520</v>
      </c>
      <c r="F22" s="86">
        <f>SUM(F23)</f>
        <v>9085.96</v>
      </c>
      <c r="G22" s="105">
        <f t="shared" si="1"/>
        <v>95.440756302521</v>
      </c>
      <c r="H22" s="58"/>
      <c r="I22" s="5"/>
    </row>
    <row r="23" spans="1:9" ht="25.5">
      <c r="A23" s="37"/>
      <c r="B23" s="77"/>
      <c r="C23" s="37">
        <v>2850</v>
      </c>
      <c r="D23" s="57" t="s">
        <v>119</v>
      </c>
      <c r="E23" s="24">
        <v>9520</v>
      </c>
      <c r="F23" s="87">
        <v>9085.96</v>
      </c>
      <c r="G23" s="111">
        <f t="shared" si="1"/>
        <v>95.440756302521</v>
      </c>
      <c r="H23" s="57"/>
      <c r="I23" s="4"/>
    </row>
    <row r="24" spans="1:9" s="6" customFormat="1" ht="12.75">
      <c r="A24" s="36"/>
      <c r="B24" s="76" t="s">
        <v>14</v>
      </c>
      <c r="C24" s="36"/>
      <c r="D24" s="58" t="s">
        <v>23</v>
      </c>
      <c r="E24" s="23">
        <f>SUM(E25:E28)</f>
        <v>90742</v>
      </c>
      <c r="F24" s="86">
        <f>SUM(F25:F28)</f>
        <v>90276.26999999999</v>
      </c>
      <c r="G24" s="105">
        <f t="shared" si="1"/>
        <v>99.4867536532146</v>
      </c>
      <c r="H24" s="58"/>
      <c r="I24" s="5"/>
    </row>
    <row r="25" spans="1:9" s="6" customFormat="1" ht="12.75">
      <c r="A25" s="36"/>
      <c r="B25" s="76"/>
      <c r="C25" s="37">
        <v>4210</v>
      </c>
      <c r="D25" s="52" t="s">
        <v>17</v>
      </c>
      <c r="E25" s="81">
        <v>4765</v>
      </c>
      <c r="F25" s="88">
        <v>4300</v>
      </c>
      <c r="G25" s="111">
        <f t="shared" si="1"/>
        <v>90.24134312696746</v>
      </c>
      <c r="H25" s="58"/>
      <c r="I25" s="5"/>
    </row>
    <row r="26" spans="1:9" ht="12.75">
      <c r="A26" s="37"/>
      <c r="B26" s="77"/>
      <c r="C26" s="37">
        <v>4300</v>
      </c>
      <c r="D26" s="52" t="s">
        <v>18</v>
      </c>
      <c r="E26" s="24">
        <v>839</v>
      </c>
      <c r="F26" s="87">
        <v>838.9</v>
      </c>
      <c r="G26" s="111">
        <f t="shared" si="1"/>
        <v>99.9880810488677</v>
      </c>
      <c r="H26" s="57"/>
      <c r="I26" s="4"/>
    </row>
    <row r="27" spans="1:9" ht="12.75">
      <c r="A27" s="37"/>
      <c r="B27" s="77"/>
      <c r="C27" s="37">
        <v>4430</v>
      </c>
      <c r="D27" s="57" t="s">
        <v>19</v>
      </c>
      <c r="E27" s="24">
        <v>85040</v>
      </c>
      <c r="F27" s="87">
        <v>85040.29</v>
      </c>
      <c r="G27" s="111">
        <f t="shared" si="1"/>
        <v>100.00034101599246</v>
      </c>
      <c r="H27" s="57"/>
      <c r="I27" s="4"/>
    </row>
    <row r="28" spans="1:9" ht="25.5">
      <c r="A28" s="37"/>
      <c r="B28" s="77"/>
      <c r="C28" s="37">
        <v>4740</v>
      </c>
      <c r="D28" s="52" t="s">
        <v>169</v>
      </c>
      <c r="E28" s="24">
        <v>98</v>
      </c>
      <c r="F28" s="87">
        <v>97.08</v>
      </c>
      <c r="G28" s="111">
        <f t="shared" si="1"/>
        <v>99.06122448979592</v>
      </c>
      <c r="H28" s="57"/>
      <c r="I28" s="4"/>
    </row>
    <row r="29" spans="1:9" s="6" customFormat="1" ht="12.75">
      <c r="A29" s="36">
        <v>600</v>
      </c>
      <c r="B29" s="76"/>
      <c r="C29" s="36"/>
      <c r="D29" s="58" t="s">
        <v>25</v>
      </c>
      <c r="E29" s="23">
        <f>SUM(E30,E33,E43)</f>
        <v>1980024</v>
      </c>
      <c r="F29" s="86">
        <f>SUM(F30,F33,F43)</f>
        <v>1926040.26</v>
      </c>
      <c r="G29" s="105">
        <f t="shared" si="1"/>
        <v>97.27358153234506</v>
      </c>
      <c r="H29" s="58"/>
      <c r="I29" s="5"/>
    </row>
    <row r="30" spans="1:9" s="6" customFormat="1" ht="12.75">
      <c r="A30" s="36"/>
      <c r="B30" s="76">
        <v>60014</v>
      </c>
      <c r="C30" s="36"/>
      <c r="D30" s="58" t="s">
        <v>24</v>
      </c>
      <c r="E30" s="23">
        <f>SUM(E31:E32)</f>
        <v>31600</v>
      </c>
      <c r="F30" s="86">
        <f>SUM(F31:F32)</f>
        <v>31341.58</v>
      </c>
      <c r="G30" s="105">
        <f t="shared" si="1"/>
        <v>99.18221518987342</v>
      </c>
      <c r="H30" s="58"/>
      <c r="I30" s="5"/>
    </row>
    <row r="31" spans="1:9" s="113" customFormat="1" ht="12.75">
      <c r="A31" s="106"/>
      <c r="B31" s="107"/>
      <c r="C31" s="106">
        <v>4430</v>
      </c>
      <c r="D31" s="108" t="s">
        <v>19</v>
      </c>
      <c r="E31" s="109">
        <v>1600</v>
      </c>
      <c r="F31" s="110">
        <v>1341.58</v>
      </c>
      <c r="G31" s="111">
        <f t="shared" si="1"/>
        <v>83.84875</v>
      </c>
      <c r="H31" s="108"/>
      <c r="I31" s="112"/>
    </row>
    <row r="32" spans="1:9" ht="57" customHeight="1">
      <c r="A32" s="37"/>
      <c r="B32" s="77"/>
      <c r="C32" s="37">
        <v>6300</v>
      </c>
      <c r="D32" s="57" t="s">
        <v>205</v>
      </c>
      <c r="E32" s="24">
        <v>30000</v>
      </c>
      <c r="F32" s="87">
        <v>30000</v>
      </c>
      <c r="G32" s="111">
        <f t="shared" si="1"/>
        <v>100</v>
      </c>
      <c r="H32" s="57"/>
      <c r="I32" s="143"/>
    </row>
    <row r="33" spans="1:9" s="6" customFormat="1" ht="12.75">
      <c r="A33" s="36"/>
      <c r="B33" s="76">
        <v>60016</v>
      </c>
      <c r="C33" s="36"/>
      <c r="D33" s="58" t="s">
        <v>26</v>
      </c>
      <c r="E33" s="23">
        <f>SUM(E34:E42)</f>
        <v>1935524</v>
      </c>
      <c r="F33" s="86">
        <f>SUM(F34:F42)</f>
        <v>1887097.44</v>
      </c>
      <c r="G33" s="105">
        <f t="shared" si="1"/>
        <v>97.49801294119835</v>
      </c>
      <c r="H33" s="58"/>
      <c r="I33" s="144"/>
    </row>
    <row r="34" spans="1:9" ht="25.5">
      <c r="A34" s="37"/>
      <c r="B34" s="77"/>
      <c r="C34" s="38">
        <v>4170</v>
      </c>
      <c r="D34" s="55" t="s">
        <v>156</v>
      </c>
      <c r="E34" s="25">
        <v>800</v>
      </c>
      <c r="F34" s="89">
        <v>800</v>
      </c>
      <c r="G34" s="111">
        <f t="shared" si="1"/>
        <v>100</v>
      </c>
      <c r="H34" s="17" t="s">
        <v>126</v>
      </c>
      <c r="I34" s="143"/>
    </row>
    <row r="35" spans="1:9" s="16" customFormat="1" ht="25.5">
      <c r="A35" s="37"/>
      <c r="B35" s="77"/>
      <c r="C35" s="37">
        <v>4210</v>
      </c>
      <c r="D35" s="57" t="s">
        <v>157</v>
      </c>
      <c r="E35" s="24">
        <v>108070</v>
      </c>
      <c r="F35" s="87">
        <v>89431.49</v>
      </c>
      <c r="G35" s="111">
        <f t="shared" si="1"/>
        <v>82.75329878782271</v>
      </c>
      <c r="H35" s="17" t="s">
        <v>115</v>
      </c>
      <c r="I35" s="145"/>
    </row>
    <row r="36" spans="1:9" ht="25.5">
      <c r="A36" s="39"/>
      <c r="B36" s="42"/>
      <c r="C36" s="39">
        <v>4270</v>
      </c>
      <c r="D36" s="54" t="s">
        <v>158</v>
      </c>
      <c r="E36" s="26">
        <v>50350</v>
      </c>
      <c r="F36" s="90">
        <v>43594.89</v>
      </c>
      <c r="G36" s="111">
        <f t="shared" si="1"/>
        <v>86.58369414101291</v>
      </c>
      <c r="H36" s="61" t="s">
        <v>130</v>
      </c>
      <c r="I36" s="143"/>
    </row>
    <row r="37" spans="1:9" ht="12.75">
      <c r="A37" s="38"/>
      <c r="B37" s="38"/>
      <c r="C37" s="40">
        <v>4300</v>
      </c>
      <c r="D37" s="55" t="s">
        <v>18</v>
      </c>
      <c r="E37" s="25">
        <v>93380</v>
      </c>
      <c r="F37" s="89">
        <v>73873.05</v>
      </c>
      <c r="G37" s="140">
        <f t="shared" si="1"/>
        <v>79.11014135789249</v>
      </c>
      <c r="H37" s="62"/>
      <c r="I37" s="143"/>
    </row>
    <row r="38" spans="1:9" ht="12.75">
      <c r="A38" s="78"/>
      <c r="B38" s="78"/>
      <c r="C38" s="41"/>
      <c r="D38" s="56" t="s">
        <v>216</v>
      </c>
      <c r="E38" s="27"/>
      <c r="F38" s="91"/>
      <c r="G38" s="141"/>
      <c r="H38" s="63" t="s">
        <v>218</v>
      </c>
      <c r="I38" s="143"/>
    </row>
    <row r="39" spans="1:9" ht="12.75">
      <c r="A39" s="78"/>
      <c r="B39" s="78"/>
      <c r="C39" s="41"/>
      <c r="D39" s="56" t="s">
        <v>215</v>
      </c>
      <c r="E39" s="27"/>
      <c r="F39" s="91"/>
      <c r="G39" s="141"/>
      <c r="H39" s="63" t="s">
        <v>289</v>
      </c>
      <c r="I39" s="143"/>
    </row>
    <row r="40" spans="1:9" ht="12.75">
      <c r="A40" s="78"/>
      <c r="B40" s="78"/>
      <c r="C40" s="41"/>
      <c r="D40" s="56" t="s">
        <v>217</v>
      </c>
      <c r="E40" s="27"/>
      <c r="F40" s="91"/>
      <c r="G40" s="141"/>
      <c r="H40" s="63" t="s">
        <v>219</v>
      </c>
      <c r="I40" s="143"/>
    </row>
    <row r="41" spans="1:9" ht="12.75">
      <c r="A41" s="39"/>
      <c r="B41" s="39"/>
      <c r="C41" s="42"/>
      <c r="D41" s="54" t="s">
        <v>159</v>
      </c>
      <c r="E41" s="26"/>
      <c r="F41" s="90"/>
      <c r="G41" s="142"/>
      <c r="H41" s="61" t="s">
        <v>214</v>
      </c>
      <c r="I41" s="143"/>
    </row>
    <row r="42" spans="1:9" ht="12.75">
      <c r="A42" s="37"/>
      <c r="B42" s="77"/>
      <c r="C42" s="38">
        <v>6050</v>
      </c>
      <c r="D42" s="55" t="s">
        <v>123</v>
      </c>
      <c r="E42" s="25">
        <v>1682924</v>
      </c>
      <c r="F42" s="89">
        <v>1679398.01</v>
      </c>
      <c r="G42" s="111">
        <f t="shared" si="1"/>
        <v>99.79048429994462</v>
      </c>
      <c r="H42" s="17"/>
      <c r="I42" s="143"/>
    </row>
    <row r="43" spans="1:9" s="6" customFormat="1" ht="12.75">
      <c r="A43" s="43"/>
      <c r="B43" s="80">
        <v>60095</v>
      </c>
      <c r="C43" s="43"/>
      <c r="D43" s="58" t="s">
        <v>23</v>
      </c>
      <c r="E43" s="29">
        <f>SUM(E44:E46)</f>
        <v>12900</v>
      </c>
      <c r="F43" s="92">
        <f>SUM(F44:F46)</f>
        <v>7601.240000000001</v>
      </c>
      <c r="G43" s="105">
        <f t="shared" si="1"/>
        <v>58.92434108527132</v>
      </c>
      <c r="H43" s="64"/>
      <c r="I43" s="8"/>
    </row>
    <row r="44" spans="1:9" s="14" customFormat="1" ht="25.5">
      <c r="A44" s="48"/>
      <c r="B44" s="82"/>
      <c r="C44" s="48">
        <v>4210</v>
      </c>
      <c r="D44" s="55" t="s">
        <v>160</v>
      </c>
      <c r="E44" s="33">
        <v>3770</v>
      </c>
      <c r="F44" s="93">
        <v>2079.14</v>
      </c>
      <c r="G44" s="111">
        <f t="shared" si="1"/>
        <v>55.14960212201592</v>
      </c>
      <c r="H44" s="65"/>
      <c r="I44" s="146"/>
    </row>
    <row r="45" spans="2:9" ht="12.75">
      <c r="B45" s="79"/>
      <c r="C45" s="37">
        <v>4270</v>
      </c>
      <c r="D45" s="57" t="s">
        <v>27</v>
      </c>
      <c r="E45" s="28">
        <v>6000</v>
      </c>
      <c r="F45" s="94">
        <v>5139.39</v>
      </c>
      <c r="G45" s="111">
        <f t="shared" si="1"/>
        <v>85.65650000000001</v>
      </c>
      <c r="H45" s="17"/>
      <c r="I45" s="7"/>
    </row>
    <row r="46" spans="2:9" ht="25.5">
      <c r="B46" s="79"/>
      <c r="C46" s="37">
        <v>4300</v>
      </c>
      <c r="D46" s="52" t="s">
        <v>161</v>
      </c>
      <c r="E46" s="28">
        <v>3130</v>
      </c>
      <c r="F46" s="94">
        <v>382.71</v>
      </c>
      <c r="G46" s="111">
        <f t="shared" si="1"/>
        <v>12.227156549520766</v>
      </c>
      <c r="H46" s="17" t="s">
        <v>142</v>
      </c>
      <c r="I46" s="7"/>
    </row>
    <row r="47" spans="1:9" s="6" customFormat="1" ht="12.75">
      <c r="A47" s="43">
        <v>700</v>
      </c>
      <c r="B47" s="80"/>
      <c r="C47" s="43"/>
      <c r="D47" s="58" t="s">
        <v>30</v>
      </c>
      <c r="E47" s="29">
        <f>SUM(E48)</f>
        <v>430300</v>
      </c>
      <c r="F47" s="92">
        <f>SUM(F48)</f>
        <v>419378.41</v>
      </c>
      <c r="G47" s="105">
        <f t="shared" si="1"/>
        <v>97.46186613990238</v>
      </c>
      <c r="H47" s="64"/>
      <c r="I47" s="8"/>
    </row>
    <row r="48" spans="1:9" s="6" customFormat="1" ht="12.75">
      <c r="A48" s="43"/>
      <c r="B48" s="80">
        <v>70005</v>
      </c>
      <c r="C48" s="43"/>
      <c r="D48" s="58" t="s">
        <v>31</v>
      </c>
      <c r="E48" s="29">
        <f>SUM(E49:E53)</f>
        <v>430300</v>
      </c>
      <c r="F48" s="92">
        <f>SUM(F49:F53)</f>
        <v>419378.41</v>
      </c>
      <c r="G48" s="105">
        <f t="shared" si="1"/>
        <v>97.46186613990238</v>
      </c>
      <c r="H48" s="64"/>
      <c r="I48" s="8"/>
    </row>
    <row r="49" spans="1:9" s="113" customFormat="1" ht="12.75">
      <c r="A49" s="114"/>
      <c r="B49" s="115"/>
      <c r="C49" s="114">
        <v>4270</v>
      </c>
      <c r="D49" s="108" t="s">
        <v>162</v>
      </c>
      <c r="E49" s="116">
        <v>76400</v>
      </c>
      <c r="F49" s="117">
        <v>73682.06</v>
      </c>
      <c r="G49" s="111">
        <f t="shared" si="1"/>
        <v>96.44248691099476</v>
      </c>
      <c r="H49" s="118"/>
      <c r="I49" s="134"/>
    </row>
    <row r="50" spans="1:9" s="113" customFormat="1" ht="12.75">
      <c r="A50" s="114"/>
      <c r="B50" s="115"/>
      <c r="C50" s="114">
        <v>4300</v>
      </c>
      <c r="D50" s="55" t="s">
        <v>18</v>
      </c>
      <c r="E50" s="116">
        <v>205800</v>
      </c>
      <c r="F50" s="117">
        <v>198886.42</v>
      </c>
      <c r="G50" s="111">
        <f t="shared" si="1"/>
        <v>96.64063168124393</v>
      </c>
      <c r="H50" s="118"/>
      <c r="I50" s="134"/>
    </row>
    <row r="51" spans="2:9" ht="12.75">
      <c r="B51" s="79"/>
      <c r="C51" s="44">
        <v>4430</v>
      </c>
      <c r="D51" s="57" t="s">
        <v>19</v>
      </c>
      <c r="E51" s="28">
        <v>2000</v>
      </c>
      <c r="F51" s="94">
        <v>1078.08</v>
      </c>
      <c r="G51" s="111">
        <f t="shared" si="1"/>
        <v>53.903999999999996</v>
      </c>
      <c r="H51" s="17"/>
      <c r="I51" s="7"/>
    </row>
    <row r="52" spans="2:9" ht="25.5">
      <c r="B52" s="79"/>
      <c r="C52" s="44">
        <v>4520</v>
      </c>
      <c r="D52" s="57" t="s">
        <v>163</v>
      </c>
      <c r="E52" s="28">
        <v>4500</v>
      </c>
      <c r="F52" s="94">
        <v>4190.85</v>
      </c>
      <c r="G52" s="111">
        <f t="shared" si="1"/>
        <v>93.13000000000001</v>
      </c>
      <c r="H52" s="17"/>
      <c r="I52" s="7"/>
    </row>
    <row r="53" spans="2:9" ht="12.75">
      <c r="B53" s="79"/>
      <c r="C53" s="44">
        <v>6050</v>
      </c>
      <c r="D53" s="55" t="s">
        <v>123</v>
      </c>
      <c r="E53" s="28">
        <v>141600</v>
      </c>
      <c r="F53" s="94">
        <v>141541</v>
      </c>
      <c r="G53" s="111">
        <f t="shared" si="1"/>
        <v>99.95833333333334</v>
      </c>
      <c r="H53" s="17"/>
      <c r="I53" s="7"/>
    </row>
    <row r="54" spans="1:9" s="6" customFormat="1" ht="12.75">
      <c r="A54" s="43">
        <v>710</v>
      </c>
      <c r="B54" s="80"/>
      <c r="C54" s="43"/>
      <c r="D54" s="58" t="s">
        <v>32</v>
      </c>
      <c r="E54" s="29">
        <f>SUM(E55,E58)</f>
        <v>147690</v>
      </c>
      <c r="F54" s="92">
        <f>SUM(F55,F58)</f>
        <v>138139.45</v>
      </c>
      <c r="G54" s="105">
        <f t="shared" si="1"/>
        <v>93.53338072990725</v>
      </c>
      <c r="H54" s="64"/>
      <c r="I54" s="8"/>
    </row>
    <row r="55" spans="1:9" s="6" customFormat="1" ht="12.75">
      <c r="A55" s="43"/>
      <c r="B55" s="80">
        <v>71004</v>
      </c>
      <c r="C55" s="43"/>
      <c r="D55" s="58" t="s">
        <v>34</v>
      </c>
      <c r="E55" s="29">
        <f>SUM(E56:E57)</f>
        <v>125100</v>
      </c>
      <c r="F55" s="92">
        <f>SUM(F56:F57)</f>
        <v>119470.98</v>
      </c>
      <c r="G55" s="105">
        <f t="shared" si="1"/>
        <v>95.50038369304556</v>
      </c>
      <c r="H55" s="64"/>
      <c r="I55" s="8"/>
    </row>
    <row r="56" spans="1:9" s="113" customFormat="1" ht="12.75">
      <c r="A56" s="114"/>
      <c r="B56" s="115"/>
      <c r="C56" s="114">
        <v>4170</v>
      </c>
      <c r="D56" s="108" t="s">
        <v>206</v>
      </c>
      <c r="E56" s="116">
        <v>1000</v>
      </c>
      <c r="F56" s="117">
        <v>300</v>
      </c>
      <c r="G56" s="111">
        <f t="shared" si="1"/>
        <v>30</v>
      </c>
      <c r="H56" s="118"/>
      <c r="I56" s="134"/>
    </row>
    <row r="57" spans="2:9" ht="25.5">
      <c r="B57" s="79"/>
      <c r="C57" s="44">
        <v>4300</v>
      </c>
      <c r="D57" s="57" t="s">
        <v>18</v>
      </c>
      <c r="E57" s="28">
        <v>124100</v>
      </c>
      <c r="F57" s="94">
        <v>119170.98</v>
      </c>
      <c r="G57" s="111">
        <f t="shared" si="1"/>
        <v>96.02818694601127</v>
      </c>
      <c r="H57" s="17" t="s">
        <v>146</v>
      </c>
      <c r="I57" s="7"/>
    </row>
    <row r="58" spans="1:9" s="6" customFormat="1" ht="12.75">
      <c r="A58" s="43"/>
      <c r="B58" s="80">
        <v>71035</v>
      </c>
      <c r="C58" s="43"/>
      <c r="D58" s="58" t="s">
        <v>33</v>
      </c>
      <c r="E58" s="29">
        <f>SUM(E59:E64)</f>
        <v>22590</v>
      </c>
      <c r="F58" s="92">
        <f>SUM(F59:F64)</f>
        <v>18668.47</v>
      </c>
      <c r="G58" s="105">
        <f t="shared" si="1"/>
        <v>82.64041611332449</v>
      </c>
      <c r="H58" s="64"/>
      <c r="I58" s="8"/>
    </row>
    <row r="59" spans="2:9" ht="25.5">
      <c r="B59" s="79"/>
      <c r="C59" s="44">
        <v>4170</v>
      </c>
      <c r="D59" s="57" t="s">
        <v>164</v>
      </c>
      <c r="E59" s="28">
        <v>2200</v>
      </c>
      <c r="F59" s="94">
        <v>2200</v>
      </c>
      <c r="G59" s="111">
        <f t="shared" si="1"/>
        <v>100</v>
      </c>
      <c r="H59" s="17" t="s">
        <v>127</v>
      </c>
      <c r="I59" s="7"/>
    </row>
    <row r="60" spans="1:9" ht="12.75">
      <c r="A60" s="45"/>
      <c r="B60" s="45"/>
      <c r="C60" s="45">
        <v>4210</v>
      </c>
      <c r="D60" s="55" t="s">
        <v>17</v>
      </c>
      <c r="E60" s="30">
        <v>3580</v>
      </c>
      <c r="F60" s="95">
        <v>2332.62</v>
      </c>
      <c r="G60" s="140">
        <f t="shared" si="1"/>
        <v>65.15698324022347</v>
      </c>
      <c r="H60" s="153" t="s">
        <v>220</v>
      </c>
      <c r="I60" s="7"/>
    </row>
    <row r="61" spans="1:9" ht="12.75">
      <c r="A61" s="46"/>
      <c r="B61" s="46"/>
      <c r="C61" s="46"/>
      <c r="D61" s="56" t="s">
        <v>165</v>
      </c>
      <c r="E61" s="32"/>
      <c r="F61" s="96"/>
      <c r="G61" s="141"/>
      <c r="H61" s="156"/>
      <c r="I61" s="7"/>
    </row>
    <row r="62" spans="1:9" ht="12.75">
      <c r="A62" s="47"/>
      <c r="B62" s="47"/>
      <c r="C62" s="47"/>
      <c r="D62" s="54"/>
      <c r="E62" s="31"/>
      <c r="F62" s="97"/>
      <c r="G62" s="142"/>
      <c r="H62" s="157"/>
      <c r="I62" s="7"/>
    </row>
    <row r="63" spans="1:9" ht="25.5">
      <c r="A63" s="46"/>
      <c r="B63" s="46"/>
      <c r="C63" s="46">
        <v>4260</v>
      </c>
      <c r="D63" s="56" t="s">
        <v>166</v>
      </c>
      <c r="E63" s="32">
        <v>2300</v>
      </c>
      <c r="F63" s="96">
        <v>2122.02</v>
      </c>
      <c r="G63" s="111">
        <f t="shared" si="1"/>
        <v>92.26173913043479</v>
      </c>
      <c r="H63" s="56" t="s">
        <v>221</v>
      </c>
      <c r="I63" s="7"/>
    </row>
    <row r="64" spans="1:9" ht="12.75">
      <c r="A64" s="45"/>
      <c r="B64" s="45"/>
      <c r="C64" s="45">
        <v>4300</v>
      </c>
      <c r="D64" s="55" t="s">
        <v>18</v>
      </c>
      <c r="E64" s="30">
        <v>14510</v>
      </c>
      <c r="F64" s="95">
        <v>12013.83</v>
      </c>
      <c r="G64" s="140">
        <f t="shared" si="1"/>
        <v>82.79689869055824</v>
      </c>
      <c r="H64" s="153" t="s">
        <v>128</v>
      </c>
      <c r="I64" s="7"/>
    </row>
    <row r="65" spans="1:9" ht="12.75">
      <c r="A65" s="46"/>
      <c r="B65" s="46"/>
      <c r="C65" s="46"/>
      <c r="D65" s="56" t="s">
        <v>167</v>
      </c>
      <c r="E65" s="32"/>
      <c r="F65" s="96"/>
      <c r="G65" s="141"/>
      <c r="H65" s="154"/>
      <c r="I65" s="7"/>
    </row>
    <row r="66" spans="1:9" ht="12.75">
      <c r="A66" s="47"/>
      <c r="B66" s="47"/>
      <c r="C66" s="47"/>
      <c r="D66" s="54" t="s">
        <v>168</v>
      </c>
      <c r="E66" s="31"/>
      <c r="F66" s="97"/>
      <c r="G66" s="142"/>
      <c r="H66" s="155"/>
      <c r="I66" s="7"/>
    </row>
    <row r="67" spans="1:9" s="6" customFormat="1" ht="12.75">
      <c r="A67" s="43">
        <v>750</v>
      </c>
      <c r="B67" s="80"/>
      <c r="C67" s="43"/>
      <c r="D67" s="58" t="s">
        <v>48</v>
      </c>
      <c r="E67" s="29">
        <f>SUM(E68,E71,E82,E107,E110)</f>
        <v>2433103</v>
      </c>
      <c r="F67" s="92">
        <f>SUM(F68,F107,F71,F82,F110)</f>
        <v>2338220.7500000005</v>
      </c>
      <c r="G67" s="105">
        <f t="shared" si="1"/>
        <v>96.10036032177842</v>
      </c>
      <c r="H67" s="64"/>
      <c r="I67" s="8"/>
    </row>
    <row r="68" spans="1:9" s="6" customFormat="1" ht="12.75">
      <c r="A68" s="43"/>
      <c r="B68" s="43">
        <v>75011</v>
      </c>
      <c r="C68" s="43"/>
      <c r="D68" s="58" t="s">
        <v>92</v>
      </c>
      <c r="E68" s="29">
        <f>SUM(E69:E70)</f>
        <v>88700</v>
      </c>
      <c r="F68" s="92">
        <f>SUM(F69:F70)</f>
        <v>88700</v>
      </c>
      <c r="G68" s="111">
        <f t="shared" si="1"/>
        <v>100</v>
      </c>
      <c r="H68" s="64"/>
      <c r="I68" s="8"/>
    </row>
    <row r="69" spans="2:9" ht="12.75">
      <c r="B69" s="44"/>
      <c r="C69" s="44">
        <v>4010</v>
      </c>
      <c r="D69" s="57" t="s">
        <v>38</v>
      </c>
      <c r="E69" s="28">
        <v>81600</v>
      </c>
      <c r="F69" s="94">
        <v>81600</v>
      </c>
      <c r="G69" s="111">
        <f t="shared" si="1"/>
        <v>100</v>
      </c>
      <c r="H69" s="17"/>
      <c r="I69" s="7"/>
    </row>
    <row r="70" spans="2:9" ht="12.75">
      <c r="B70" s="44"/>
      <c r="C70" s="44">
        <v>4040</v>
      </c>
      <c r="D70" s="57" t="s">
        <v>39</v>
      </c>
      <c r="E70" s="28">
        <v>7100</v>
      </c>
      <c r="F70" s="94">
        <v>7100</v>
      </c>
      <c r="G70" s="111">
        <f t="shared" si="1"/>
        <v>100</v>
      </c>
      <c r="H70" s="17"/>
      <c r="I70" s="7"/>
    </row>
    <row r="71" spans="1:9" s="6" customFormat="1" ht="12.75">
      <c r="A71" s="43"/>
      <c r="B71" s="43">
        <v>75022</v>
      </c>
      <c r="C71" s="43"/>
      <c r="D71" s="58" t="s">
        <v>47</v>
      </c>
      <c r="E71" s="29">
        <f>SUM(E72:E81)</f>
        <v>173000</v>
      </c>
      <c r="F71" s="92">
        <f>SUM(F72:F81)</f>
        <v>167915.59</v>
      </c>
      <c r="G71" s="105">
        <f t="shared" si="1"/>
        <v>97.06103468208093</v>
      </c>
      <c r="H71" s="64"/>
      <c r="I71" s="8"/>
    </row>
    <row r="72" spans="2:9" ht="12.75">
      <c r="B72" s="44"/>
      <c r="C72" s="44">
        <v>3030</v>
      </c>
      <c r="D72" s="57" t="s">
        <v>37</v>
      </c>
      <c r="E72" s="28">
        <v>146900</v>
      </c>
      <c r="F72" s="94">
        <v>146793.67</v>
      </c>
      <c r="G72" s="111">
        <f t="shared" si="1"/>
        <v>99.92761742682099</v>
      </c>
      <c r="H72" s="17" t="s">
        <v>99</v>
      </c>
      <c r="I72" s="7"/>
    </row>
    <row r="73" spans="2:9" ht="12.75">
      <c r="B73" s="44"/>
      <c r="C73" s="44">
        <v>4210</v>
      </c>
      <c r="D73" s="57" t="s">
        <v>17</v>
      </c>
      <c r="E73" s="28">
        <v>12700</v>
      </c>
      <c r="F73" s="94">
        <v>9696.5</v>
      </c>
      <c r="G73" s="111">
        <f t="shared" si="1"/>
        <v>76.35039370078741</v>
      </c>
      <c r="H73" s="17" t="s">
        <v>100</v>
      </c>
      <c r="I73" s="7"/>
    </row>
    <row r="74" spans="2:9" ht="12.75">
      <c r="B74" s="44"/>
      <c r="C74" s="44">
        <v>4270</v>
      </c>
      <c r="D74" s="57" t="s">
        <v>27</v>
      </c>
      <c r="E74" s="28">
        <v>3000</v>
      </c>
      <c r="F74" s="94">
        <v>2397.3</v>
      </c>
      <c r="G74" s="111">
        <f t="shared" si="1"/>
        <v>79.91</v>
      </c>
      <c r="H74" s="17" t="s">
        <v>147</v>
      </c>
      <c r="I74" s="7"/>
    </row>
    <row r="75" spans="2:9" ht="25.5">
      <c r="B75" s="44"/>
      <c r="C75" s="44">
        <v>4300</v>
      </c>
      <c r="D75" s="57" t="s">
        <v>18</v>
      </c>
      <c r="E75" s="28">
        <v>1600</v>
      </c>
      <c r="F75" s="94">
        <v>1369.11</v>
      </c>
      <c r="G75" s="111">
        <f t="shared" si="1"/>
        <v>85.569375</v>
      </c>
      <c r="H75" s="17" t="s">
        <v>101</v>
      </c>
      <c r="I75" s="7"/>
    </row>
    <row r="76" spans="2:9" ht="25.5">
      <c r="B76" s="44"/>
      <c r="C76" s="44">
        <v>4360</v>
      </c>
      <c r="D76" s="57" t="s">
        <v>170</v>
      </c>
      <c r="E76" s="28">
        <v>1600</v>
      </c>
      <c r="F76" s="94">
        <v>1342</v>
      </c>
      <c r="G76" s="111">
        <f t="shared" si="1"/>
        <v>83.875</v>
      </c>
      <c r="H76" s="17"/>
      <c r="I76" s="7"/>
    </row>
    <row r="77" spans="2:9" ht="25.5">
      <c r="B77" s="44"/>
      <c r="C77" s="44">
        <v>4370</v>
      </c>
      <c r="D77" s="57" t="s">
        <v>171</v>
      </c>
      <c r="E77" s="28">
        <v>500</v>
      </c>
      <c r="F77" s="94">
        <v>290.34</v>
      </c>
      <c r="G77" s="111">
        <f t="shared" si="1"/>
        <v>58.068</v>
      </c>
      <c r="H77" s="17"/>
      <c r="I77" s="7"/>
    </row>
    <row r="78" spans="2:9" ht="12.75">
      <c r="B78" s="44"/>
      <c r="C78" s="44">
        <v>4410</v>
      </c>
      <c r="D78" s="57" t="s">
        <v>44</v>
      </c>
      <c r="E78" s="28">
        <v>1000</v>
      </c>
      <c r="F78" s="94">
        <v>795.67</v>
      </c>
      <c r="G78" s="111">
        <f t="shared" si="1"/>
        <v>79.567</v>
      </c>
      <c r="H78" s="17"/>
      <c r="I78" s="7"/>
    </row>
    <row r="79" spans="2:9" ht="25.5">
      <c r="B79" s="44"/>
      <c r="C79" s="44">
        <v>4430</v>
      </c>
      <c r="D79" s="57" t="s">
        <v>42</v>
      </c>
      <c r="E79" s="28">
        <v>300</v>
      </c>
      <c r="F79" s="94">
        <v>300</v>
      </c>
      <c r="G79" s="111">
        <f t="shared" si="1"/>
        <v>100</v>
      </c>
      <c r="H79" s="17" t="s">
        <v>222</v>
      </c>
      <c r="I79" s="7"/>
    </row>
    <row r="80" spans="2:9" ht="25.5">
      <c r="B80" s="44"/>
      <c r="C80" s="44">
        <v>4740</v>
      </c>
      <c r="D80" s="52" t="s">
        <v>169</v>
      </c>
      <c r="E80" s="28">
        <v>2700</v>
      </c>
      <c r="F80" s="94">
        <v>2322.98</v>
      </c>
      <c r="G80" s="111">
        <f t="shared" si="1"/>
        <v>86.0362962962963</v>
      </c>
      <c r="H80" s="17" t="s">
        <v>223</v>
      </c>
      <c r="I80" s="7"/>
    </row>
    <row r="81" spans="2:9" ht="25.5">
      <c r="B81" s="44"/>
      <c r="C81" s="44">
        <v>4750</v>
      </c>
      <c r="D81" s="57" t="s">
        <v>172</v>
      </c>
      <c r="E81" s="28">
        <v>2700</v>
      </c>
      <c r="F81" s="94">
        <v>2608.02</v>
      </c>
      <c r="G81" s="111">
        <f t="shared" si="1"/>
        <v>96.59333333333333</v>
      </c>
      <c r="H81" s="17" t="s">
        <v>224</v>
      </c>
      <c r="I81" s="7"/>
    </row>
    <row r="82" spans="1:9" s="6" customFormat="1" ht="12.75">
      <c r="A82" s="43"/>
      <c r="B82" s="43">
        <v>75023</v>
      </c>
      <c r="C82" s="43"/>
      <c r="D82" s="58" t="s">
        <v>46</v>
      </c>
      <c r="E82" s="29">
        <f>SUM(E83:E106)</f>
        <v>1941360</v>
      </c>
      <c r="F82" s="92">
        <f>SUM(F83:F106)</f>
        <v>1887231.9300000004</v>
      </c>
      <c r="G82" s="105">
        <f aca="true" t="shared" si="2" ref="G82:G145">PRODUCT(F82/E82*100)</f>
        <v>97.21184787983684</v>
      </c>
      <c r="H82" s="64"/>
      <c r="I82" s="8"/>
    </row>
    <row r="83" spans="2:9" ht="25.5">
      <c r="B83" s="44"/>
      <c r="C83" s="44">
        <v>3020</v>
      </c>
      <c r="D83" s="57" t="s">
        <v>36</v>
      </c>
      <c r="E83" s="28">
        <v>2000</v>
      </c>
      <c r="F83" s="94">
        <v>1450.1</v>
      </c>
      <c r="G83" s="111">
        <f t="shared" si="2"/>
        <v>72.505</v>
      </c>
      <c r="H83" s="17" t="s">
        <v>225</v>
      </c>
      <c r="I83" s="7"/>
    </row>
    <row r="84" spans="2:9" ht="12.75">
      <c r="B84" s="44"/>
      <c r="C84" s="44">
        <v>4010</v>
      </c>
      <c r="D84" s="57" t="s">
        <v>38</v>
      </c>
      <c r="E84" s="28">
        <v>1144000</v>
      </c>
      <c r="F84" s="94">
        <v>1142039.8</v>
      </c>
      <c r="G84" s="111">
        <f t="shared" si="2"/>
        <v>99.82865384615384</v>
      </c>
      <c r="H84" s="17"/>
      <c r="I84" s="7"/>
    </row>
    <row r="85" spans="2:9" ht="12.75">
      <c r="B85" s="44"/>
      <c r="C85" s="44">
        <v>4040</v>
      </c>
      <c r="D85" s="57" t="s">
        <v>39</v>
      </c>
      <c r="E85" s="28">
        <v>76800</v>
      </c>
      <c r="F85" s="94">
        <v>76772.68</v>
      </c>
      <c r="G85" s="111">
        <f t="shared" si="2"/>
        <v>99.96442708333333</v>
      </c>
      <c r="H85" s="17"/>
      <c r="I85" s="7"/>
    </row>
    <row r="86" spans="2:9" ht="12.75">
      <c r="B86" s="44"/>
      <c r="C86" s="44">
        <v>4110</v>
      </c>
      <c r="D86" s="57" t="s">
        <v>28</v>
      </c>
      <c r="E86" s="28">
        <v>187600</v>
      </c>
      <c r="F86" s="94">
        <v>180136.43</v>
      </c>
      <c r="G86" s="111">
        <f t="shared" si="2"/>
        <v>96.02155117270789</v>
      </c>
      <c r="H86" s="17"/>
      <c r="I86" s="7"/>
    </row>
    <row r="87" spans="2:9" ht="12.75">
      <c r="B87" s="44"/>
      <c r="C87" s="44">
        <v>4120</v>
      </c>
      <c r="D87" s="57" t="s">
        <v>40</v>
      </c>
      <c r="E87" s="28">
        <v>32000</v>
      </c>
      <c r="F87" s="94">
        <v>29839.48</v>
      </c>
      <c r="G87" s="111">
        <f t="shared" si="2"/>
        <v>93.248375</v>
      </c>
      <c r="H87" s="17"/>
      <c r="I87" s="7"/>
    </row>
    <row r="88" spans="2:9" ht="25.5">
      <c r="B88" s="44"/>
      <c r="C88" s="44">
        <v>4140</v>
      </c>
      <c r="D88" s="57" t="s">
        <v>141</v>
      </c>
      <c r="E88" s="28">
        <v>13000</v>
      </c>
      <c r="F88" s="94">
        <v>12621</v>
      </c>
      <c r="G88" s="111">
        <f t="shared" si="2"/>
        <v>97.08461538461538</v>
      </c>
      <c r="H88" s="17"/>
      <c r="I88" s="7"/>
    </row>
    <row r="89" spans="2:9" ht="38.25">
      <c r="B89" s="44"/>
      <c r="C89" s="44">
        <v>4170</v>
      </c>
      <c r="D89" s="57" t="s">
        <v>29</v>
      </c>
      <c r="E89" s="28">
        <v>26500</v>
      </c>
      <c r="F89" s="94">
        <v>26056.3</v>
      </c>
      <c r="G89" s="111">
        <f t="shared" si="2"/>
        <v>98.32566037735849</v>
      </c>
      <c r="H89" s="17" t="s">
        <v>148</v>
      </c>
      <c r="I89" s="7"/>
    </row>
    <row r="90" spans="2:9" ht="51">
      <c r="B90" s="44"/>
      <c r="C90" s="44">
        <v>4210</v>
      </c>
      <c r="D90" s="57" t="s">
        <v>17</v>
      </c>
      <c r="E90" s="28">
        <v>92200</v>
      </c>
      <c r="F90" s="94">
        <v>78510.37</v>
      </c>
      <c r="G90" s="111">
        <f t="shared" si="2"/>
        <v>85.15224511930585</v>
      </c>
      <c r="H90" s="17" t="s">
        <v>226</v>
      </c>
      <c r="I90" s="7"/>
    </row>
    <row r="91" spans="2:9" ht="12.75">
      <c r="B91" s="44"/>
      <c r="C91" s="44">
        <v>4260</v>
      </c>
      <c r="D91" s="57" t="s">
        <v>35</v>
      </c>
      <c r="E91" s="28">
        <v>25000</v>
      </c>
      <c r="F91" s="94">
        <v>23995.57</v>
      </c>
      <c r="G91" s="111">
        <f t="shared" si="2"/>
        <v>95.98228</v>
      </c>
      <c r="H91" s="17" t="s">
        <v>227</v>
      </c>
      <c r="I91" s="7"/>
    </row>
    <row r="92" spans="2:9" ht="25.5">
      <c r="B92" s="44"/>
      <c r="C92" s="44">
        <v>4270</v>
      </c>
      <c r="D92" s="57" t="s">
        <v>27</v>
      </c>
      <c r="E92" s="28">
        <v>7000</v>
      </c>
      <c r="F92" s="94">
        <v>5500.1</v>
      </c>
      <c r="G92" s="111">
        <f t="shared" si="2"/>
        <v>78.57285714285715</v>
      </c>
      <c r="H92" s="17" t="s">
        <v>228</v>
      </c>
      <c r="I92" s="7"/>
    </row>
    <row r="93" spans="2:9" ht="12.75">
      <c r="B93" s="44"/>
      <c r="C93" s="44">
        <v>4280</v>
      </c>
      <c r="D93" s="57" t="s">
        <v>41</v>
      </c>
      <c r="E93" s="28">
        <v>1700</v>
      </c>
      <c r="F93" s="94">
        <v>1280</v>
      </c>
      <c r="G93" s="111">
        <f t="shared" si="2"/>
        <v>75.29411764705883</v>
      </c>
      <c r="H93" s="17" t="s">
        <v>102</v>
      </c>
      <c r="I93" s="7"/>
    </row>
    <row r="94" spans="2:9" ht="51">
      <c r="B94" s="44"/>
      <c r="C94" s="44">
        <v>4300</v>
      </c>
      <c r="D94" s="57" t="s">
        <v>18</v>
      </c>
      <c r="E94" s="28">
        <v>84000</v>
      </c>
      <c r="F94" s="94">
        <v>78775.99</v>
      </c>
      <c r="G94" s="111">
        <f t="shared" si="2"/>
        <v>93.78094047619048</v>
      </c>
      <c r="H94" s="17" t="s">
        <v>229</v>
      </c>
      <c r="I94" s="7"/>
    </row>
    <row r="95" spans="2:9" ht="12.75">
      <c r="B95" s="44"/>
      <c r="C95" s="44">
        <v>4350</v>
      </c>
      <c r="D95" s="57" t="s">
        <v>43</v>
      </c>
      <c r="E95" s="28">
        <v>3200</v>
      </c>
      <c r="F95" s="94">
        <v>2913.36</v>
      </c>
      <c r="G95" s="111">
        <f t="shared" si="2"/>
        <v>91.0425</v>
      </c>
      <c r="H95" s="17"/>
      <c r="I95" s="7"/>
    </row>
    <row r="96" spans="2:9" ht="25.5">
      <c r="B96" s="44"/>
      <c r="C96" s="44">
        <v>4360</v>
      </c>
      <c r="D96" s="57" t="s">
        <v>170</v>
      </c>
      <c r="E96" s="28">
        <v>3400</v>
      </c>
      <c r="F96" s="94">
        <v>2636.42</v>
      </c>
      <c r="G96" s="111">
        <f t="shared" si="2"/>
        <v>77.54176470588236</v>
      </c>
      <c r="H96" s="17"/>
      <c r="I96" s="7"/>
    </row>
    <row r="97" spans="2:9" ht="25.5">
      <c r="B97" s="44"/>
      <c r="C97" s="44">
        <v>4370</v>
      </c>
      <c r="D97" s="57" t="s">
        <v>171</v>
      </c>
      <c r="E97" s="28">
        <v>16000</v>
      </c>
      <c r="F97" s="94">
        <v>15635.35</v>
      </c>
      <c r="G97" s="111">
        <f t="shared" si="2"/>
        <v>97.7209375</v>
      </c>
      <c r="H97" s="17"/>
      <c r="I97" s="7"/>
    </row>
    <row r="98" spans="2:9" ht="12.75">
      <c r="B98" s="44"/>
      <c r="C98" s="44">
        <v>4410</v>
      </c>
      <c r="D98" s="57" t="s">
        <v>44</v>
      </c>
      <c r="E98" s="28">
        <v>33000</v>
      </c>
      <c r="F98" s="94">
        <v>31489.64</v>
      </c>
      <c r="G98" s="111">
        <f t="shared" si="2"/>
        <v>95.42315151515152</v>
      </c>
      <c r="H98" s="17"/>
      <c r="I98" s="7"/>
    </row>
    <row r="99" spans="2:9" ht="12.75">
      <c r="B99" s="44"/>
      <c r="C99" s="44">
        <v>4420</v>
      </c>
      <c r="D99" s="57" t="s">
        <v>45</v>
      </c>
      <c r="E99" s="28">
        <v>4000</v>
      </c>
      <c r="F99" s="94">
        <v>2483.04</v>
      </c>
      <c r="G99" s="111">
        <f t="shared" si="2"/>
        <v>62.076</v>
      </c>
      <c r="H99" s="17"/>
      <c r="I99" s="7"/>
    </row>
    <row r="100" spans="2:9" ht="25.5">
      <c r="B100" s="44"/>
      <c r="C100" s="44">
        <v>4430</v>
      </c>
      <c r="D100" s="57" t="s">
        <v>42</v>
      </c>
      <c r="E100" s="28">
        <v>5500</v>
      </c>
      <c r="F100" s="94">
        <v>3984.1</v>
      </c>
      <c r="G100" s="111">
        <f t="shared" si="2"/>
        <v>72.43818181818182</v>
      </c>
      <c r="H100" s="17" t="s">
        <v>230</v>
      </c>
      <c r="I100" s="7"/>
    </row>
    <row r="101" spans="2:9" ht="25.5">
      <c r="B101" s="44"/>
      <c r="C101" s="44">
        <v>4440</v>
      </c>
      <c r="D101" s="57" t="s">
        <v>154</v>
      </c>
      <c r="E101" s="28">
        <v>31260</v>
      </c>
      <c r="F101" s="94">
        <v>31260</v>
      </c>
      <c r="G101" s="111">
        <f t="shared" si="2"/>
        <v>100</v>
      </c>
      <c r="H101" s="17"/>
      <c r="I101" s="7"/>
    </row>
    <row r="102" spans="2:9" ht="25.5">
      <c r="B102" s="44"/>
      <c r="C102" s="44">
        <v>4700</v>
      </c>
      <c r="D102" s="57" t="s">
        <v>173</v>
      </c>
      <c r="E102" s="28">
        <v>10000</v>
      </c>
      <c r="F102" s="94">
        <v>8935</v>
      </c>
      <c r="G102" s="111">
        <f t="shared" si="2"/>
        <v>89.35</v>
      </c>
      <c r="H102" s="17" t="s">
        <v>290</v>
      </c>
      <c r="I102" s="7"/>
    </row>
    <row r="103" spans="2:9" ht="25.5">
      <c r="B103" s="44"/>
      <c r="C103" s="44">
        <v>4740</v>
      </c>
      <c r="D103" s="52" t="s">
        <v>169</v>
      </c>
      <c r="E103" s="28">
        <v>16000</v>
      </c>
      <c r="F103" s="94">
        <v>15284.24</v>
      </c>
      <c r="G103" s="111">
        <f t="shared" si="2"/>
        <v>95.5265</v>
      </c>
      <c r="H103" s="17" t="s">
        <v>231</v>
      </c>
      <c r="I103" s="7"/>
    </row>
    <row r="104" spans="2:9" ht="25.5">
      <c r="B104" s="44"/>
      <c r="C104" s="44">
        <v>4750</v>
      </c>
      <c r="D104" s="57" t="s">
        <v>172</v>
      </c>
      <c r="E104" s="28">
        <v>42000</v>
      </c>
      <c r="F104" s="94">
        <v>32869.76</v>
      </c>
      <c r="G104" s="111">
        <f t="shared" si="2"/>
        <v>78.26133333333334</v>
      </c>
      <c r="H104" s="17" t="s">
        <v>232</v>
      </c>
      <c r="I104" s="7"/>
    </row>
    <row r="105" spans="2:9" ht="12.75">
      <c r="B105" s="44"/>
      <c r="C105" s="44">
        <v>6050</v>
      </c>
      <c r="D105" s="57" t="s">
        <v>20</v>
      </c>
      <c r="E105" s="28">
        <v>55200</v>
      </c>
      <c r="F105" s="94">
        <v>55144</v>
      </c>
      <c r="G105" s="111">
        <f t="shared" si="2"/>
        <v>99.89855072463769</v>
      </c>
      <c r="H105" s="17"/>
      <c r="I105" s="7"/>
    </row>
    <row r="106" spans="2:9" ht="25.5">
      <c r="B106" s="44"/>
      <c r="C106" s="44">
        <v>6060</v>
      </c>
      <c r="D106" s="57" t="s">
        <v>174</v>
      </c>
      <c r="E106" s="28">
        <v>30000</v>
      </c>
      <c r="F106" s="94">
        <v>27619.2</v>
      </c>
      <c r="G106" s="111">
        <f t="shared" si="2"/>
        <v>92.06400000000001</v>
      </c>
      <c r="H106" s="17"/>
      <c r="I106" s="7"/>
    </row>
    <row r="107" spans="1:9" s="6" customFormat="1" ht="12.75">
      <c r="A107" s="43"/>
      <c r="B107" s="43">
        <v>75075</v>
      </c>
      <c r="C107" s="43"/>
      <c r="D107" s="58" t="s">
        <v>95</v>
      </c>
      <c r="E107" s="29">
        <f>SUM(E108,E109)</f>
        <v>41300</v>
      </c>
      <c r="F107" s="92">
        <f>SUM(F109,F108)</f>
        <v>37428.48</v>
      </c>
      <c r="G107" s="105">
        <f t="shared" si="2"/>
        <v>90.62585956416466</v>
      </c>
      <c r="H107" s="64"/>
      <c r="I107" s="8"/>
    </row>
    <row r="108" spans="1:9" s="6" customFormat="1" ht="12.75">
      <c r="A108" s="43"/>
      <c r="B108" s="43"/>
      <c r="C108" s="44">
        <v>4210</v>
      </c>
      <c r="D108" s="57" t="s">
        <v>17</v>
      </c>
      <c r="E108" s="33">
        <v>7000</v>
      </c>
      <c r="F108" s="93">
        <v>5562.58</v>
      </c>
      <c r="G108" s="111">
        <f t="shared" si="2"/>
        <v>79.46542857142857</v>
      </c>
      <c r="H108" s="118" t="s">
        <v>233</v>
      </c>
      <c r="I108" s="8"/>
    </row>
    <row r="109" spans="2:9" ht="25.5">
      <c r="B109" s="44"/>
      <c r="C109" s="44">
        <v>4300</v>
      </c>
      <c r="D109" s="57" t="s">
        <v>18</v>
      </c>
      <c r="E109" s="28">
        <v>34300</v>
      </c>
      <c r="F109" s="94">
        <v>31865.9</v>
      </c>
      <c r="G109" s="111">
        <f t="shared" si="2"/>
        <v>92.90349854227405</v>
      </c>
      <c r="H109" s="17" t="s">
        <v>103</v>
      </c>
      <c r="I109" s="7"/>
    </row>
    <row r="110" spans="1:9" s="6" customFormat="1" ht="12.75">
      <c r="A110" s="43"/>
      <c r="B110" s="43">
        <v>75095</v>
      </c>
      <c r="C110" s="43"/>
      <c r="D110" s="70" t="s">
        <v>23</v>
      </c>
      <c r="E110" s="29">
        <f>SUM(E111:E123)</f>
        <v>188743</v>
      </c>
      <c r="F110" s="92">
        <f>SUM(F111:F123)</f>
        <v>156944.75</v>
      </c>
      <c r="G110" s="105">
        <f t="shared" si="2"/>
        <v>83.1526202296244</v>
      </c>
      <c r="H110" s="64"/>
      <c r="I110" s="8"/>
    </row>
    <row r="111" spans="1:9" s="14" customFormat="1" ht="38.25">
      <c r="A111" s="48"/>
      <c r="B111" s="48"/>
      <c r="C111" s="48">
        <v>3020</v>
      </c>
      <c r="D111" s="71" t="s">
        <v>36</v>
      </c>
      <c r="E111" s="33">
        <v>3350</v>
      </c>
      <c r="F111" s="93">
        <v>2690.28</v>
      </c>
      <c r="G111" s="111">
        <f t="shared" si="2"/>
        <v>80.30686567164179</v>
      </c>
      <c r="H111" s="65" t="s">
        <v>234</v>
      </c>
      <c r="I111" s="146"/>
    </row>
    <row r="112" spans="1:9" s="14" customFormat="1" ht="12.75">
      <c r="A112" s="48"/>
      <c r="B112" s="48"/>
      <c r="C112" s="48">
        <v>3030</v>
      </c>
      <c r="D112" s="71" t="s">
        <v>37</v>
      </c>
      <c r="E112" s="33">
        <v>57600</v>
      </c>
      <c r="F112" s="93">
        <v>57600</v>
      </c>
      <c r="G112" s="111">
        <f t="shared" si="2"/>
        <v>100</v>
      </c>
      <c r="H112" s="65" t="s">
        <v>235</v>
      </c>
      <c r="I112" s="146"/>
    </row>
    <row r="113" spans="2:9" ht="38.25">
      <c r="B113" s="44"/>
      <c r="C113" s="44">
        <v>4010</v>
      </c>
      <c r="D113" s="57" t="s">
        <v>38</v>
      </c>
      <c r="E113" s="28">
        <v>41350</v>
      </c>
      <c r="F113" s="94">
        <v>26251.87</v>
      </c>
      <c r="G113" s="111">
        <f t="shared" si="2"/>
        <v>63.486989117291415</v>
      </c>
      <c r="H113" s="17" t="s">
        <v>291</v>
      </c>
      <c r="I113" s="7"/>
    </row>
    <row r="114" spans="2:9" ht="12.75">
      <c r="B114" s="44"/>
      <c r="C114" s="44">
        <v>4040</v>
      </c>
      <c r="D114" s="57" t="s">
        <v>39</v>
      </c>
      <c r="E114" s="28">
        <v>1800</v>
      </c>
      <c r="F114" s="94">
        <v>1704.73</v>
      </c>
      <c r="G114" s="111">
        <f t="shared" si="2"/>
        <v>94.70722222222221</v>
      </c>
      <c r="H114" s="17"/>
      <c r="I114" s="7"/>
    </row>
    <row r="115" spans="2:9" ht="38.25">
      <c r="B115" s="44"/>
      <c r="C115" s="44">
        <v>4110</v>
      </c>
      <c r="D115" s="57" t="s">
        <v>239</v>
      </c>
      <c r="E115" s="28">
        <v>7218</v>
      </c>
      <c r="F115" s="94">
        <v>4275.76</v>
      </c>
      <c r="G115" s="111">
        <f t="shared" si="2"/>
        <v>59.237461900803545</v>
      </c>
      <c r="H115" s="17" t="s">
        <v>292</v>
      </c>
      <c r="I115" s="7"/>
    </row>
    <row r="116" spans="2:9" ht="38.25">
      <c r="B116" s="44"/>
      <c r="C116" s="44">
        <v>4120</v>
      </c>
      <c r="D116" s="57" t="s">
        <v>240</v>
      </c>
      <c r="E116" s="28">
        <v>4100</v>
      </c>
      <c r="F116" s="94">
        <v>3691.23</v>
      </c>
      <c r="G116" s="111">
        <f t="shared" si="2"/>
        <v>90.03</v>
      </c>
      <c r="H116" s="17" t="s">
        <v>293</v>
      </c>
      <c r="I116" s="7"/>
    </row>
    <row r="117" spans="2:9" ht="38.25">
      <c r="B117" s="44"/>
      <c r="C117" s="44">
        <v>4210</v>
      </c>
      <c r="D117" s="57" t="s">
        <v>241</v>
      </c>
      <c r="E117" s="28">
        <v>39500</v>
      </c>
      <c r="F117" s="94">
        <v>34763.68</v>
      </c>
      <c r="G117" s="111">
        <f t="shared" si="2"/>
        <v>88.00931645569621</v>
      </c>
      <c r="H117" s="17" t="s">
        <v>236</v>
      </c>
      <c r="I117" s="7"/>
    </row>
    <row r="118" spans="2:9" ht="12.75">
      <c r="B118" s="44"/>
      <c r="C118" s="44">
        <v>4270</v>
      </c>
      <c r="D118" s="57" t="s">
        <v>27</v>
      </c>
      <c r="E118" s="28">
        <v>500</v>
      </c>
      <c r="F118" s="94">
        <v>259</v>
      </c>
      <c r="G118" s="111">
        <f t="shared" si="2"/>
        <v>51.800000000000004</v>
      </c>
      <c r="H118" s="17" t="s">
        <v>237</v>
      </c>
      <c r="I118" s="7"/>
    </row>
    <row r="119" spans="2:9" ht="25.5">
      <c r="B119" s="44"/>
      <c r="C119" s="44">
        <v>4280</v>
      </c>
      <c r="D119" s="57" t="s">
        <v>242</v>
      </c>
      <c r="E119" s="28">
        <v>500</v>
      </c>
      <c r="F119" s="94">
        <v>50</v>
      </c>
      <c r="G119" s="111">
        <f t="shared" si="2"/>
        <v>10</v>
      </c>
      <c r="H119" s="17" t="s">
        <v>238</v>
      </c>
      <c r="I119" s="7"/>
    </row>
    <row r="120" spans="2:9" ht="38.25">
      <c r="B120" s="44"/>
      <c r="C120" s="44">
        <v>4300</v>
      </c>
      <c r="D120" s="57" t="s">
        <v>243</v>
      </c>
      <c r="E120" s="28">
        <v>10000</v>
      </c>
      <c r="F120" s="94">
        <v>5326.58</v>
      </c>
      <c r="G120" s="111">
        <f t="shared" si="2"/>
        <v>53.2658</v>
      </c>
      <c r="H120" s="17" t="s">
        <v>131</v>
      </c>
      <c r="I120" s="7"/>
    </row>
    <row r="121" spans="2:9" ht="25.5">
      <c r="B121" s="44"/>
      <c r="C121" s="44">
        <v>4370</v>
      </c>
      <c r="D121" s="57" t="s">
        <v>171</v>
      </c>
      <c r="E121" s="28">
        <v>1800</v>
      </c>
      <c r="F121" s="94">
        <v>883.13</v>
      </c>
      <c r="G121" s="111">
        <f t="shared" si="2"/>
        <v>49.062777777777775</v>
      </c>
      <c r="H121" s="17"/>
      <c r="I121" s="7"/>
    </row>
    <row r="122" spans="2:9" ht="38.25">
      <c r="B122" s="44"/>
      <c r="C122" s="44">
        <v>4430</v>
      </c>
      <c r="D122" s="57" t="s">
        <v>42</v>
      </c>
      <c r="E122" s="28">
        <v>11500</v>
      </c>
      <c r="F122" s="94">
        <v>9923.61</v>
      </c>
      <c r="G122" s="111">
        <f t="shared" si="2"/>
        <v>86.29226086956521</v>
      </c>
      <c r="H122" s="17" t="s">
        <v>132</v>
      </c>
      <c r="I122" s="7"/>
    </row>
    <row r="123" spans="2:9" ht="23.25" customHeight="1">
      <c r="B123" s="44"/>
      <c r="C123" s="44">
        <v>4440</v>
      </c>
      <c r="D123" s="57" t="s">
        <v>154</v>
      </c>
      <c r="E123" s="28">
        <v>9525</v>
      </c>
      <c r="F123" s="94">
        <v>9524.88</v>
      </c>
      <c r="G123" s="111">
        <f t="shared" si="2"/>
        <v>99.9987401574803</v>
      </c>
      <c r="H123" s="17"/>
      <c r="I123" s="7"/>
    </row>
    <row r="124" spans="1:9" s="6" customFormat="1" ht="38.25">
      <c r="A124" s="43">
        <v>751</v>
      </c>
      <c r="B124" s="43"/>
      <c r="C124" s="43"/>
      <c r="D124" s="58" t="s">
        <v>96</v>
      </c>
      <c r="E124" s="29">
        <f>SUM(E125)</f>
        <v>1353</v>
      </c>
      <c r="F124" s="92">
        <f>SUM(F125)</f>
        <v>1353</v>
      </c>
      <c r="G124" s="111">
        <f t="shared" si="2"/>
        <v>100</v>
      </c>
      <c r="H124" s="64"/>
      <c r="I124" s="8"/>
    </row>
    <row r="125" spans="1:9" s="6" customFormat="1" ht="25.5">
      <c r="A125" s="43"/>
      <c r="B125" s="43">
        <v>75101</v>
      </c>
      <c r="C125" s="43"/>
      <c r="D125" s="58" t="s">
        <v>97</v>
      </c>
      <c r="E125" s="29">
        <f>SUM(E126:E128)</f>
        <v>1353</v>
      </c>
      <c r="F125" s="92">
        <f>SUM(F126:F128)</f>
        <v>1353</v>
      </c>
      <c r="G125" s="111">
        <f t="shared" si="2"/>
        <v>100</v>
      </c>
      <c r="H125" s="65" t="s">
        <v>104</v>
      </c>
      <c r="I125" s="8"/>
    </row>
    <row r="126" spans="2:9" ht="12.75">
      <c r="B126" s="44"/>
      <c r="C126" s="44">
        <v>4210</v>
      </c>
      <c r="D126" s="57" t="s">
        <v>17</v>
      </c>
      <c r="E126" s="28">
        <v>633</v>
      </c>
      <c r="F126" s="94">
        <v>633</v>
      </c>
      <c r="G126" s="111">
        <f t="shared" si="2"/>
        <v>100</v>
      </c>
      <c r="H126" s="17"/>
      <c r="I126" s="7"/>
    </row>
    <row r="127" spans="2:9" ht="25.5">
      <c r="B127" s="44"/>
      <c r="C127" s="44">
        <v>4740</v>
      </c>
      <c r="D127" s="52" t="s">
        <v>169</v>
      </c>
      <c r="E127" s="28">
        <v>420</v>
      </c>
      <c r="F127" s="94">
        <v>420</v>
      </c>
      <c r="G127" s="111">
        <f t="shared" si="2"/>
        <v>100</v>
      </c>
      <c r="H127" s="17"/>
      <c r="I127" s="7"/>
    </row>
    <row r="128" spans="2:9" ht="25.5">
      <c r="B128" s="44"/>
      <c r="C128" s="44">
        <v>4750</v>
      </c>
      <c r="D128" s="57" t="s">
        <v>172</v>
      </c>
      <c r="E128" s="28">
        <v>300</v>
      </c>
      <c r="F128" s="94">
        <v>300</v>
      </c>
      <c r="G128" s="111">
        <f t="shared" si="2"/>
        <v>100</v>
      </c>
      <c r="H128" s="17"/>
      <c r="I128" s="7"/>
    </row>
    <row r="129" spans="1:9" s="6" customFormat="1" ht="14.25" customHeight="1">
      <c r="A129" s="43">
        <v>752</v>
      </c>
      <c r="B129" s="43"/>
      <c r="C129" s="43"/>
      <c r="D129" s="70" t="s">
        <v>122</v>
      </c>
      <c r="E129" s="29">
        <f>SUM(E130)</f>
        <v>600</v>
      </c>
      <c r="F129" s="92">
        <f>SUM(F130)</f>
        <v>600</v>
      </c>
      <c r="G129" s="105">
        <f t="shared" si="2"/>
        <v>100</v>
      </c>
      <c r="H129" s="64"/>
      <c r="I129" s="8"/>
    </row>
    <row r="130" spans="1:9" s="6" customFormat="1" ht="25.5">
      <c r="A130" s="43"/>
      <c r="B130" s="43">
        <v>75212</v>
      </c>
      <c r="C130" s="101"/>
      <c r="D130" s="101" t="s">
        <v>49</v>
      </c>
      <c r="E130" s="29">
        <f>SUM(E131:E132)</f>
        <v>600</v>
      </c>
      <c r="F130" s="92">
        <f>SUM(F131:F132)</f>
        <v>600</v>
      </c>
      <c r="G130" s="105">
        <f t="shared" si="2"/>
        <v>100</v>
      </c>
      <c r="H130" s="64" t="s">
        <v>244</v>
      </c>
      <c r="I130" s="8"/>
    </row>
    <row r="131" spans="1:9" s="113" customFormat="1" ht="12.75">
      <c r="A131" s="114"/>
      <c r="B131" s="114"/>
      <c r="C131" s="126">
        <v>4170</v>
      </c>
      <c r="D131" s="126" t="s">
        <v>29</v>
      </c>
      <c r="E131" s="116">
        <v>500</v>
      </c>
      <c r="F131" s="117">
        <v>500</v>
      </c>
      <c r="G131" s="111">
        <f t="shared" si="2"/>
        <v>100</v>
      </c>
      <c r="H131" s="118"/>
      <c r="I131" s="134"/>
    </row>
    <row r="132" spans="1:9" s="6" customFormat="1" ht="12.75">
      <c r="A132" s="43"/>
      <c r="B132" s="43"/>
      <c r="C132" s="44">
        <v>4210</v>
      </c>
      <c r="D132" s="57" t="s">
        <v>17</v>
      </c>
      <c r="E132" s="33">
        <v>100</v>
      </c>
      <c r="F132" s="93">
        <v>100</v>
      </c>
      <c r="G132" s="111">
        <f t="shared" si="2"/>
        <v>100</v>
      </c>
      <c r="H132" s="65"/>
      <c r="I132" s="8"/>
    </row>
    <row r="133" spans="1:9" s="6" customFormat="1" ht="25.5">
      <c r="A133" s="43">
        <v>754</v>
      </c>
      <c r="B133" s="43"/>
      <c r="C133" s="43"/>
      <c r="D133" s="58" t="s">
        <v>50</v>
      </c>
      <c r="E133" s="29">
        <f>SUM(E134,E148)</f>
        <v>377100</v>
      </c>
      <c r="F133" s="92">
        <f>SUM(F134,F148)</f>
        <v>356770.88</v>
      </c>
      <c r="G133" s="105">
        <f t="shared" si="2"/>
        <v>94.60909042694246</v>
      </c>
      <c r="H133" s="64"/>
      <c r="I133" s="8"/>
    </row>
    <row r="134" spans="1:9" s="6" customFormat="1" ht="12.75">
      <c r="A134" s="43"/>
      <c r="B134" s="43">
        <v>75412</v>
      </c>
      <c r="C134" s="43"/>
      <c r="D134" s="58" t="s">
        <v>51</v>
      </c>
      <c r="E134" s="29">
        <f>SUM(E135:E147)</f>
        <v>208500</v>
      </c>
      <c r="F134" s="92">
        <f>SUM(F135:F147)</f>
        <v>197580.24</v>
      </c>
      <c r="G134" s="105">
        <f t="shared" si="2"/>
        <v>94.76270503597122</v>
      </c>
      <c r="H134" s="64"/>
      <c r="I134" s="8"/>
    </row>
    <row r="135" spans="2:9" ht="12.75">
      <c r="B135" s="44"/>
      <c r="C135" s="44">
        <v>4110</v>
      </c>
      <c r="D135" s="68" t="s">
        <v>28</v>
      </c>
      <c r="E135" s="28">
        <v>2000</v>
      </c>
      <c r="F135" s="94">
        <v>1749.94</v>
      </c>
      <c r="G135" s="111">
        <f t="shared" si="2"/>
        <v>87.497</v>
      </c>
      <c r="H135" s="17"/>
      <c r="I135" s="7"/>
    </row>
    <row r="136" spans="2:9" ht="25.5">
      <c r="B136" s="44"/>
      <c r="C136" s="44">
        <v>4170</v>
      </c>
      <c r="D136" s="57" t="s">
        <v>278</v>
      </c>
      <c r="E136" s="28">
        <v>41300</v>
      </c>
      <c r="F136" s="94">
        <v>37836</v>
      </c>
      <c r="G136" s="111">
        <f t="shared" si="2"/>
        <v>91.61259079903148</v>
      </c>
      <c r="H136" s="17" t="s">
        <v>105</v>
      </c>
      <c r="I136" s="7"/>
    </row>
    <row r="137" spans="2:9" ht="25.5">
      <c r="B137" s="44"/>
      <c r="C137" s="44">
        <v>4210</v>
      </c>
      <c r="D137" s="57" t="s">
        <v>279</v>
      </c>
      <c r="E137" s="28">
        <v>55400</v>
      </c>
      <c r="F137" s="94">
        <v>52688.5</v>
      </c>
      <c r="G137" s="111">
        <f t="shared" si="2"/>
        <v>95.10559566787003</v>
      </c>
      <c r="H137" s="17" t="s">
        <v>133</v>
      </c>
      <c r="I137" s="7"/>
    </row>
    <row r="138" spans="2:9" ht="12.75">
      <c r="B138" s="44"/>
      <c r="C138" s="44">
        <v>4260</v>
      </c>
      <c r="D138" s="57" t="s">
        <v>35</v>
      </c>
      <c r="E138" s="28">
        <v>14200</v>
      </c>
      <c r="F138" s="94">
        <v>13657.33</v>
      </c>
      <c r="G138" s="111">
        <f t="shared" si="2"/>
        <v>96.17838028169015</v>
      </c>
      <c r="H138" s="17"/>
      <c r="I138" s="7"/>
    </row>
    <row r="139" spans="2:9" ht="12.75">
      <c r="B139" s="44"/>
      <c r="C139" s="44">
        <v>4270</v>
      </c>
      <c r="D139" s="57" t="s">
        <v>27</v>
      </c>
      <c r="E139" s="28">
        <v>10000</v>
      </c>
      <c r="F139" s="94">
        <v>10000</v>
      </c>
      <c r="G139" s="111">
        <f t="shared" si="2"/>
        <v>100</v>
      </c>
      <c r="H139" s="17"/>
      <c r="I139" s="7"/>
    </row>
    <row r="140" spans="2:9" ht="12.75">
      <c r="B140" s="44"/>
      <c r="C140" s="44">
        <v>4280</v>
      </c>
      <c r="D140" s="57" t="s">
        <v>41</v>
      </c>
      <c r="E140" s="28">
        <v>150</v>
      </c>
      <c r="F140" s="94">
        <v>150</v>
      </c>
      <c r="G140" s="111">
        <f t="shared" si="2"/>
        <v>100</v>
      </c>
      <c r="H140" s="17"/>
      <c r="I140" s="7"/>
    </row>
    <row r="141" spans="2:9" ht="25.5">
      <c r="B141" s="44"/>
      <c r="C141" s="44">
        <v>4300</v>
      </c>
      <c r="D141" s="57" t="s">
        <v>280</v>
      </c>
      <c r="E141" s="28">
        <v>15400</v>
      </c>
      <c r="F141" s="94">
        <v>13299.44</v>
      </c>
      <c r="G141" s="111">
        <f t="shared" si="2"/>
        <v>86.36</v>
      </c>
      <c r="H141" s="17" t="s">
        <v>149</v>
      </c>
      <c r="I141" s="7"/>
    </row>
    <row r="142" spans="2:9" ht="25.5">
      <c r="B142" s="44"/>
      <c r="C142" s="44">
        <v>4360</v>
      </c>
      <c r="D142" s="57" t="s">
        <v>170</v>
      </c>
      <c r="E142" s="28">
        <v>300</v>
      </c>
      <c r="F142" s="94">
        <v>300</v>
      </c>
      <c r="G142" s="111">
        <f t="shared" si="2"/>
        <v>100</v>
      </c>
      <c r="H142" s="17"/>
      <c r="I142" s="7"/>
    </row>
    <row r="143" spans="2:9" ht="25.5">
      <c r="B143" s="44"/>
      <c r="C143" s="44">
        <v>4370</v>
      </c>
      <c r="D143" s="57" t="s">
        <v>171</v>
      </c>
      <c r="E143" s="28">
        <v>1100</v>
      </c>
      <c r="F143" s="94">
        <v>691.2</v>
      </c>
      <c r="G143" s="111">
        <f t="shared" si="2"/>
        <v>62.83636363636364</v>
      </c>
      <c r="H143" s="17"/>
      <c r="I143" s="7"/>
    </row>
    <row r="144" spans="2:9" ht="12.75">
      <c r="B144" s="44"/>
      <c r="C144" s="44">
        <v>4410</v>
      </c>
      <c r="D144" s="57" t="s">
        <v>44</v>
      </c>
      <c r="E144" s="28">
        <v>600</v>
      </c>
      <c r="F144" s="94">
        <v>503.14</v>
      </c>
      <c r="G144" s="111">
        <f t="shared" si="2"/>
        <v>83.85666666666667</v>
      </c>
      <c r="H144" s="17"/>
      <c r="I144" s="7"/>
    </row>
    <row r="145" spans="2:9" ht="12.75">
      <c r="B145" s="44"/>
      <c r="C145" s="44">
        <v>4430</v>
      </c>
      <c r="D145" s="57" t="s">
        <v>42</v>
      </c>
      <c r="E145" s="28">
        <v>9600</v>
      </c>
      <c r="F145" s="94">
        <v>9304.5</v>
      </c>
      <c r="G145" s="111">
        <f t="shared" si="2"/>
        <v>96.921875</v>
      </c>
      <c r="H145" s="17"/>
      <c r="I145" s="7"/>
    </row>
    <row r="146" spans="2:9" ht="12.75">
      <c r="B146" s="44"/>
      <c r="C146" s="44">
        <v>6050</v>
      </c>
      <c r="D146" s="57" t="s">
        <v>20</v>
      </c>
      <c r="E146" s="28">
        <v>53530</v>
      </c>
      <c r="F146" s="94">
        <v>52490</v>
      </c>
      <c r="G146" s="111">
        <f aca="true" t="shared" si="3" ref="G146:G209">PRODUCT(F146/E146*100)</f>
        <v>98.05716420698674</v>
      </c>
      <c r="H146" s="17"/>
      <c r="I146" s="7"/>
    </row>
    <row r="147" spans="2:9" ht="25.5">
      <c r="B147" s="44"/>
      <c r="C147" s="44">
        <v>6060</v>
      </c>
      <c r="D147" s="57" t="s">
        <v>174</v>
      </c>
      <c r="E147" s="28">
        <v>4920</v>
      </c>
      <c r="F147" s="94">
        <v>4910.19</v>
      </c>
      <c r="G147" s="111">
        <f t="shared" si="3"/>
        <v>99.80060975609756</v>
      </c>
      <c r="H147" s="17"/>
      <c r="I147" s="7"/>
    </row>
    <row r="148" spans="1:9" s="6" customFormat="1" ht="12.75">
      <c r="A148" s="43"/>
      <c r="B148" s="43">
        <v>75416</v>
      </c>
      <c r="C148" s="43"/>
      <c r="D148" s="58" t="s">
        <v>52</v>
      </c>
      <c r="E148" s="29">
        <f>SUM(E149:E162)</f>
        <v>168600</v>
      </c>
      <c r="F148" s="92">
        <f>SUM(F149:F162)</f>
        <v>159190.63999999998</v>
      </c>
      <c r="G148" s="105">
        <f t="shared" si="3"/>
        <v>94.4191221826809</v>
      </c>
      <c r="H148" s="64"/>
      <c r="I148" s="8"/>
    </row>
    <row r="149" spans="2:9" ht="12.75">
      <c r="B149" s="44"/>
      <c r="C149" s="44">
        <v>3020</v>
      </c>
      <c r="D149" s="57" t="s">
        <v>36</v>
      </c>
      <c r="E149" s="28">
        <v>250</v>
      </c>
      <c r="F149" s="94">
        <v>208.8</v>
      </c>
      <c r="G149" s="111">
        <f t="shared" si="3"/>
        <v>83.52000000000001</v>
      </c>
      <c r="H149" s="17"/>
      <c r="I149" s="7"/>
    </row>
    <row r="150" spans="2:9" ht="12.75">
      <c r="B150" s="44"/>
      <c r="C150" s="44">
        <v>4010</v>
      </c>
      <c r="D150" s="57" t="s">
        <v>38</v>
      </c>
      <c r="E150" s="28">
        <v>59200</v>
      </c>
      <c r="F150" s="94">
        <v>58829.52</v>
      </c>
      <c r="G150" s="111">
        <f t="shared" si="3"/>
        <v>99.3741891891892</v>
      </c>
      <c r="H150" s="17"/>
      <c r="I150" s="7"/>
    </row>
    <row r="151" spans="2:9" ht="12.75">
      <c r="B151" s="44"/>
      <c r="C151" s="44">
        <v>4040</v>
      </c>
      <c r="D151" s="57" t="s">
        <v>39</v>
      </c>
      <c r="E151" s="28">
        <v>4500</v>
      </c>
      <c r="F151" s="94">
        <v>4381.9</v>
      </c>
      <c r="G151" s="111">
        <f t="shared" si="3"/>
        <v>97.37555555555555</v>
      </c>
      <c r="H151" s="17"/>
      <c r="I151" s="7"/>
    </row>
    <row r="152" spans="2:9" ht="12.75">
      <c r="B152" s="44"/>
      <c r="C152" s="49">
        <v>4110</v>
      </c>
      <c r="D152" s="57" t="s">
        <v>28</v>
      </c>
      <c r="E152" s="28">
        <v>10400</v>
      </c>
      <c r="F152" s="94">
        <v>9445.16</v>
      </c>
      <c r="G152" s="111">
        <f t="shared" si="3"/>
        <v>90.81884615384615</v>
      </c>
      <c r="H152" s="17"/>
      <c r="I152" s="7"/>
    </row>
    <row r="153" spans="2:9" ht="12.75">
      <c r="B153" s="44"/>
      <c r="C153" s="49">
        <v>4120</v>
      </c>
      <c r="D153" s="57" t="s">
        <v>40</v>
      </c>
      <c r="E153" s="28">
        <v>1650</v>
      </c>
      <c r="F153" s="94">
        <v>1523.36</v>
      </c>
      <c r="G153" s="111">
        <f t="shared" si="3"/>
        <v>92.32484848484847</v>
      </c>
      <c r="H153" s="17"/>
      <c r="I153" s="7"/>
    </row>
    <row r="154" spans="2:9" ht="12.75">
      <c r="B154" s="44"/>
      <c r="C154" s="49">
        <v>4210</v>
      </c>
      <c r="D154" s="57" t="s">
        <v>17</v>
      </c>
      <c r="E154" s="28">
        <v>14000</v>
      </c>
      <c r="F154" s="94">
        <v>12923.51</v>
      </c>
      <c r="G154" s="111">
        <f t="shared" si="3"/>
        <v>92.31078571428571</v>
      </c>
      <c r="H154" s="17" t="s">
        <v>106</v>
      </c>
      <c r="I154" s="7"/>
    </row>
    <row r="155" spans="2:9" ht="12.75">
      <c r="B155" s="44"/>
      <c r="C155" s="49">
        <v>4300</v>
      </c>
      <c r="D155" s="57" t="s">
        <v>18</v>
      </c>
      <c r="E155" s="28">
        <v>40000</v>
      </c>
      <c r="F155" s="94">
        <v>36371.53</v>
      </c>
      <c r="G155" s="111">
        <f t="shared" si="3"/>
        <v>90.928825</v>
      </c>
      <c r="H155" s="17" t="s">
        <v>107</v>
      </c>
      <c r="I155" s="7"/>
    </row>
    <row r="156" spans="2:9" ht="25.5">
      <c r="B156" s="44"/>
      <c r="C156" s="44">
        <v>4360</v>
      </c>
      <c r="D156" s="57" t="s">
        <v>170</v>
      </c>
      <c r="E156" s="28">
        <v>900</v>
      </c>
      <c r="F156" s="94">
        <v>620.3</v>
      </c>
      <c r="G156" s="111">
        <f t="shared" si="3"/>
        <v>68.92222222222222</v>
      </c>
      <c r="H156" s="17"/>
      <c r="I156" s="7"/>
    </row>
    <row r="157" spans="2:9" ht="25.5">
      <c r="B157" s="44"/>
      <c r="C157" s="44">
        <v>4370</v>
      </c>
      <c r="D157" s="57" t="s">
        <v>171</v>
      </c>
      <c r="E157" s="28">
        <v>1200</v>
      </c>
      <c r="F157" s="94">
        <v>800.56</v>
      </c>
      <c r="G157" s="111">
        <f t="shared" si="3"/>
        <v>66.71333333333332</v>
      </c>
      <c r="H157" s="17"/>
      <c r="I157" s="7"/>
    </row>
    <row r="158" spans="2:9" ht="12.75">
      <c r="B158" s="44"/>
      <c r="C158" s="49">
        <v>4410</v>
      </c>
      <c r="D158" s="57" t="s">
        <v>44</v>
      </c>
      <c r="E158" s="28">
        <v>5000</v>
      </c>
      <c r="F158" s="94">
        <v>4442.41</v>
      </c>
      <c r="G158" s="111">
        <f t="shared" si="3"/>
        <v>88.8482</v>
      </c>
      <c r="H158" s="17"/>
      <c r="I158" s="7"/>
    </row>
    <row r="159" spans="2:9" ht="25.5">
      <c r="B159" s="44"/>
      <c r="C159" s="49">
        <v>4440</v>
      </c>
      <c r="D159" s="57" t="s">
        <v>154</v>
      </c>
      <c r="E159" s="28">
        <v>1800</v>
      </c>
      <c r="F159" s="94">
        <v>1800</v>
      </c>
      <c r="G159" s="111">
        <f t="shared" si="3"/>
        <v>100</v>
      </c>
      <c r="H159" s="17"/>
      <c r="I159" s="7"/>
    </row>
    <row r="160" spans="2:9" ht="25.5">
      <c r="B160" s="44"/>
      <c r="C160" s="44">
        <v>4740</v>
      </c>
      <c r="D160" s="52" t="s">
        <v>169</v>
      </c>
      <c r="E160" s="28">
        <v>4700</v>
      </c>
      <c r="F160" s="94">
        <v>3690.58</v>
      </c>
      <c r="G160" s="111">
        <f t="shared" si="3"/>
        <v>78.52297872340426</v>
      </c>
      <c r="H160" s="17"/>
      <c r="I160" s="7"/>
    </row>
    <row r="161" spans="2:9" ht="25.5">
      <c r="B161" s="44"/>
      <c r="C161" s="44">
        <v>4750</v>
      </c>
      <c r="D161" s="57" t="s">
        <v>172</v>
      </c>
      <c r="E161" s="28">
        <v>4000</v>
      </c>
      <c r="F161" s="94">
        <v>3897.45</v>
      </c>
      <c r="G161" s="111">
        <f t="shared" si="3"/>
        <v>97.43624999999999</v>
      </c>
      <c r="H161" s="17"/>
      <c r="I161" s="7"/>
    </row>
    <row r="162" spans="2:9" ht="25.5">
      <c r="B162" s="44"/>
      <c r="C162" s="44">
        <v>6060</v>
      </c>
      <c r="D162" s="57" t="s">
        <v>174</v>
      </c>
      <c r="E162" s="28">
        <v>21000</v>
      </c>
      <c r="F162" s="94">
        <v>20255.56</v>
      </c>
      <c r="G162" s="111">
        <f t="shared" si="3"/>
        <v>96.45504761904763</v>
      </c>
      <c r="H162" s="17"/>
      <c r="I162" s="7"/>
    </row>
    <row r="163" spans="1:9" s="6" customFormat="1" ht="51">
      <c r="A163" s="43">
        <v>756</v>
      </c>
      <c r="B163" s="43"/>
      <c r="C163" s="43"/>
      <c r="D163" s="58" t="s">
        <v>117</v>
      </c>
      <c r="E163" s="29">
        <f>SUM(E164)</f>
        <v>51800</v>
      </c>
      <c r="F163" s="92">
        <f>SUM(F164)</f>
        <v>45841.68</v>
      </c>
      <c r="G163" s="105">
        <f t="shared" si="3"/>
        <v>88.49745173745174</v>
      </c>
      <c r="H163" s="64"/>
      <c r="I163" s="8"/>
    </row>
    <row r="164" spans="1:9" s="6" customFormat="1" ht="25.5">
      <c r="A164" s="43"/>
      <c r="B164" s="43">
        <v>75647</v>
      </c>
      <c r="C164" s="43"/>
      <c r="D164" s="100" t="s">
        <v>53</v>
      </c>
      <c r="E164" s="29">
        <f>SUM(E165:E171)</f>
        <v>51800</v>
      </c>
      <c r="F164" s="92">
        <f>SUM(F165:F171)</f>
        <v>45841.68</v>
      </c>
      <c r="G164" s="105">
        <f t="shared" si="3"/>
        <v>88.49745173745174</v>
      </c>
      <c r="H164" s="64"/>
      <c r="I164" s="8"/>
    </row>
    <row r="165" spans="1:9" s="14" customFormat="1" ht="12.75">
      <c r="A165" s="48"/>
      <c r="B165" s="48"/>
      <c r="C165" s="44">
        <v>4110</v>
      </c>
      <c r="D165" s="68" t="s">
        <v>28</v>
      </c>
      <c r="E165" s="33">
        <v>2000</v>
      </c>
      <c r="F165" s="93">
        <v>981.76</v>
      </c>
      <c r="G165" s="111">
        <f t="shared" si="3"/>
        <v>49.088</v>
      </c>
      <c r="H165" s="65"/>
      <c r="I165" s="146"/>
    </row>
    <row r="166" spans="1:9" s="14" customFormat="1" ht="12.75">
      <c r="A166" s="48"/>
      <c r="B166" s="48"/>
      <c r="C166" s="44">
        <v>4120</v>
      </c>
      <c r="D166" s="68" t="s">
        <v>40</v>
      </c>
      <c r="E166" s="33">
        <v>300</v>
      </c>
      <c r="F166" s="93">
        <v>158.03</v>
      </c>
      <c r="G166" s="111">
        <f t="shared" si="3"/>
        <v>52.67666666666667</v>
      </c>
      <c r="H166" s="65"/>
      <c r="I166" s="146"/>
    </row>
    <row r="167" spans="2:9" ht="25.5">
      <c r="B167" s="44"/>
      <c r="C167" s="44">
        <v>4170</v>
      </c>
      <c r="D167" s="57" t="s">
        <v>29</v>
      </c>
      <c r="E167" s="28">
        <v>8000</v>
      </c>
      <c r="F167" s="94">
        <v>6461.2</v>
      </c>
      <c r="G167" s="111">
        <f t="shared" si="3"/>
        <v>80.765</v>
      </c>
      <c r="H167" s="17" t="s">
        <v>108</v>
      </c>
      <c r="I167" s="7"/>
    </row>
    <row r="168" spans="2:9" ht="12.75">
      <c r="B168" s="44"/>
      <c r="C168" s="44">
        <v>4210</v>
      </c>
      <c r="D168" s="57" t="s">
        <v>17</v>
      </c>
      <c r="E168" s="28">
        <v>2500</v>
      </c>
      <c r="F168" s="94">
        <v>2012.58</v>
      </c>
      <c r="G168" s="111">
        <f t="shared" si="3"/>
        <v>80.50319999999999</v>
      </c>
      <c r="H168" s="17" t="s">
        <v>109</v>
      </c>
      <c r="I168" s="7"/>
    </row>
    <row r="169" spans="2:9" ht="12.75">
      <c r="B169" s="44"/>
      <c r="C169" s="44">
        <v>4300</v>
      </c>
      <c r="D169" s="57" t="s">
        <v>18</v>
      </c>
      <c r="E169" s="28">
        <v>36000</v>
      </c>
      <c r="F169" s="94">
        <v>33390.1</v>
      </c>
      <c r="G169" s="111">
        <f t="shared" si="3"/>
        <v>92.75027777777778</v>
      </c>
      <c r="H169" s="17"/>
      <c r="I169" s="7"/>
    </row>
    <row r="170" spans="2:9" ht="25.5">
      <c r="B170" s="44"/>
      <c r="C170" s="44">
        <v>4740</v>
      </c>
      <c r="D170" s="52" t="s">
        <v>169</v>
      </c>
      <c r="E170" s="28">
        <v>1000</v>
      </c>
      <c r="F170" s="94">
        <v>1000</v>
      </c>
      <c r="G170" s="111">
        <f t="shared" si="3"/>
        <v>100</v>
      </c>
      <c r="H170" s="17"/>
      <c r="I170" s="7"/>
    </row>
    <row r="171" spans="2:9" ht="25.5">
      <c r="B171" s="44"/>
      <c r="C171" s="44">
        <v>4750</v>
      </c>
      <c r="D171" s="57" t="s">
        <v>172</v>
      </c>
      <c r="E171" s="28">
        <v>2000</v>
      </c>
      <c r="F171" s="94">
        <v>1838.01</v>
      </c>
      <c r="G171" s="111">
        <f t="shared" si="3"/>
        <v>91.9005</v>
      </c>
      <c r="H171" s="17" t="s">
        <v>245</v>
      </c>
      <c r="I171" s="7"/>
    </row>
    <row r="172" spans="1:9" s="6" customFormat="1" ht="12.75">
      <c r="A172" s="43">
        <v>757</v>
      </c>
      <c r="B172" s="43"/>
      <c r="C172" s="43"/>
      <c r="D172" s="58" t="s">
        <v>54</v>
      </c>
      <c r="E172" s="29">
        <f>SUM(E173)</f>
        <v>152000</v>
      </c>
      <c r="F172" s="92">
        <f>SUM(F173)</f>
        <v>148868.92</v>
      </c>
      <c r="G172" s="105">
        <f t="shared" si="3"/>
        <v>97.94007894736842</v>
      </c>
      <c r="H172" s="64"/>
      <c r="I172" s="8"/>
    </row>
    <row r="173" spans="1:9" s="6" customFormat="1" ht="25.5">
      <c r="A173" s="43"/>
      <c r="B173" s="43">
        <v>75702</v>
      </c>
      <c r="C173" s="43"/>
      <c r="D173" s="58" t="s">
        <v>55</v>
      </c>
      <c r="E173" s="29">
        <f>SUM(E174:E174)</f>
        <v>152000</v>
      </c>
      <c r="F173" s="92">
        <f>SUM(F174:F174)</f>
        <v>148868.92</v>
      </c>
      <c r="G173" s="105">
        <f t="shared" si="3"/>
        <v>97.94007894736842</v>
      </c>
      <c r="H173" s="64"/>
      <c r="I173" s="8"/>
    </row>
    <row r="174" spans="2:9" ht="38.25">
      <c r="B174" s="44"/>
      <c r="C174" s="44">
        <v>8070</v>
      </c>
      <c r="D174" s="57" t="s">
        <v>56</v>
      </c>
      <c r="E174" s="28">
        <v>152000</v>
      </c>
      <c r="F174" s="94">
        <v>148868.92</v>
      </c>
      <c r="G174" s="111">
        <f t="shared" si="3"/>
        <v>97.94007894736842</v>
      </c>
      <c r="H174" s="17" t="s">
        <v>134</v>
      </c>
      <c r="I174" s="7"/>
    </row>
    <row r="175" spans="1:9" ht="12.75">
      <c r="A175" s="43">
        <v>758</v>
      </c>
      <c r="B175" s="43"/>
      <c r="C175" s="43"/>
      <c r="D175" s="58" t="s">
        <v>59</v>
      </c>
      <c r="E175" s="29">
        <f>SUM(E176)</f>
        <v>101756</v>
      </c>
      <c r="F175" s="92">
        <f>SUM(F176)</f>
        <v>0</v>
      </c>
      <c r="G175" s="111">
        <f t="shared" si="3"/>
        <v>0</v>
      </c>
      <c r="H175" s="17"/>
      <c r="I175" s="7"/>
    </row>
    <row r="176" spans="1:9" ht="12.75">
      <c r="A176" s="43"/>
      <c r="B176" s="43">
        <v>75818</v>
      </c>
      <c r="C176" s="43"/>
      <c r="D176" s="58" t="s">
        <v>60</v>
      </c>
      <c r="E176" s="29">
        <f>SUM(E177:E178)</f>
        <v>101756</v>
      </c>
      <c r="F176" s="92">
        <f>SUM(F177:F178)</f>
        <v>0</v>
      </c>
      <c r="G176" s="111">
        <f t="shared" si="3"/>
        <v>0</v>
      </c>
      <c r="H176" s="17"/>
      <c r="I176" s="7"/>
    </row>
    <row r="177" spans="2:9" ht="12.75">
      <c r="B177" s="44"/>
      <c r="C177" s="44">
        <v>4810</v>
      </c>
      <c r="D177" s="57" t="s">
        <v>57</v>
      </c>
      <c r="E177" s="28">
        <v>65756</v>
      </c>
      <c r="F177" s="94">
        <v>0</v>
      </c>
      <c r="G177" s="111">
        <f t="shared" si="3"/>
        <v>0</v>
      </c>
      <c r="H177" s="17"/>
      <c r="I177" s="7"/>
    </row>
    <row r="178" spans="2:9" ht="12.75">
      <c r="B178" s="44"/>
      <c r="C178" s="44">
        <v>6800</v>
      </c>
      <c r="D178" s="57" t="s">
        <v>58</v>
      </c>
      <c r="E178" s="28">
        <v>36000</v>
      </c>
      <c r="F178" s="94">
        <v>0</v>
      </c>
      <c r="G178" s="111">
        <f t="shared" si="3"/>
        <v>0</v>
      </c>
      <c r="H178" s="17"/>
      <c r="I178" s="7"/>
    </row>
    <row r="179" spans="1:9" s="6" customFormat="1" ht="12.75">
      <c r="A179" s="43">
        <v>801</v>
      </c>
      <c r="B179" s="43"/>
      <c r="C179" s="43"/>
      <c r="D179" s="58" t="s">
        <v>63</v>
      </c>
      <c r="E179" s="29">
        <f>SUM(E180,E215,E222,E225,E259,E261,E265,E275)</f>
        <v>7950693</v>
      </c>
      <c r="F179" s="92">
        <f>SUM(F180,F215,F222,F225,F259,F261,F265,F275)</f>
        <v>7723076.189999998</v>
      </c>
      <c r="G179" s="105">
        <f t="shared" si="3"/>
        <v>97.137145026226</v>
      </c>
      <c r="H179" s="64"/>
      <c r="I179" s="8"/>
    </row>
    <row r="180" spans="1:9" s="6" customFormat="1" ht="12.75">
      <c r="A180" s="43"/>
      <c r="B180" s="43">
        <v>80101</v>
      </c>
      <c r="C180" s="43"/>
      <c r="D180" s="59" t="s">
        <v>62</v>
      </c>
      <c r="E180" s="29">
        <f>SUM(E181,E213)</f>
        <v>3937374</v>
      </c>
      <c r="F180" s="92">
        <f>SUM(F181,F213)</f>
        <v>3823907.8399999994</v>
      </c>
      <c r="G180" s="105">
        <f t="shared" si="3"/>
        <v>97.11822752931268</v>
      </c>
      <c r="H180" s="65"/>
      <c r="I180" s="8"/>
    </row>
    <row r="181" spans="1:9" s="139" customFormat="1" ht="12.75">
      <c r="A181" s="137"/>
      <c r="B181" s="137"/>
      <c r="C181" s="137"/>
      <c r="D181" s="136" t="s">
        <v>202</v>
      </c>
      <c r="E181" s="123">
        <f>SUM(E182:E212)</f>
        <v>3934574</v>
      </c>
      <c r="F181" s="124">
        <f>SUM(F182:F212)</f>
        <v>3821400.5199999996</v>
      </c>
      <c r="G181" s="111">
        <f t="shared" si="3"/>
        <v>97.12361541554434</v>
      </c>
      <c r="H181" s="138"/>
      <c r="I181" s="147"/>
    </row>
    <row r="182" spans="2:9" ht="25.5">
      <c r="B182" s="44"/>
      <c r="C182" s="44">
        <v>3020</v>
      </c>
      <c r="D182" s="68" t="s">
        <v>36</v>
      </c>
      <c r="E182" s="28">
        <v>93180</v>
      </c>
      <c r="F182" s="94">
        <v>88334.2</v>
      </c>
      <c r="G182" s="111">
        <f t="shared" si="3"/>
        <v>94.7995277956643</v>
      </c>
      <c r="H182" s="17" t="s">
        <v>135</v>
      </c>
      <c r="I182" s="7"/>
    </row>
    <row r="183" spans="2:9" ht="12.75">
      <c r="B183" s="44"/>
      <c r="C183" s="44">
        <v>4010</v>
      </c>
      <c r="D183" s="68" t="s">
        <v>38</v>
      </c>
      <c r="E183" s="28">
        <v>2507647</v>
      </c>
      <c r="F183" s="94">
        <v>2460108.11</v>
      </c>
      <c r="G183" s="111">
        <f t="shared" si="3"/>
        <v>98.10424314108006</v>
      </c>
      <c r="H183" s="17"/>
      <c r="I183" s="7"/>
    </row>
    <row r="184" spans="2:9" ht="23.25" customHeight="1">
      <c r="B184" s="44"/>
      <c r="C184" s="44">
        <v>4040</v>
      </c>
      <c r="D184" s="68" t="s">
        <v>118</v>
      </c>
      <c r="E184" s="28">
        <v>184000</v>
      </c>
      <c r="F184" s="94">
        <v>176882.11</v>
      </c>
      <c r="G184" s="111">
        <f t="shared" si="3"/>
        <v>96.13158152173912</v>
      </c>
      <c r="H184" s="17"/>
      <c r="I184" s="7"/>
    </row>
    <row r="185" spans="2:9" ht="12.75">
      <c r="B185" s="44"/>
      <c r="C185" s="44">
        <v>4110</v>
      </c>
      <c r="D185" s="68" t="s">
        <v>28</v>
      </c>
      <c r="E185" s="28">
        <v>438712</v>
      </c>
      <c r="F185" s="94">
        <v>425554.81</v>
      </c>
      <c r="G185" s="111">
        <f t="shared" si="3"/>
        <v>97.00095050967377</v>
      </c>
      <c r="H185" s="17"/>
      <c r="I185" s="7"/>
    </row>
    <row r="186" spans="2:9" ht="12.75">
      <c r="B186" s="44"/>
      <c r="C186" s="44">
        <v>4118</v>
      </c>
      <c r="D186" s="68" t="s">
        <v>28</v>
      </c>
      <c r="E186" s="28">
        <v>3920</v>
      </c>
      <c r="F186" s="94">
        <v>2808.12</v>
      </c>
      <c r="G186" s="111">
        <f t="shared" si="3"/>
        <v>71.63571428571429</v>
      </c>
      <c r="H186" s="17"/>
      <c r="I186" s="7"/>
    </row>
    <row r="187" spans="2:9" ht="12.75">
      <c r="B187" s="44"/>
      <c r="C187" s="44">
        <v>4120</v>
      </c>
      <c r="D187" s="68" t="s">
        <v>40</v>
      </c>
      <c r="E187" s="28">
        <v>69750</v>
      </c>
      <c r="F187" s="94">
        <v>67972.76</v>
      </c>
      <c r="G187" s="111">
        <f t="shared" si="3"/>
        <v>97.45198566308243</v>
      </c>
      <c r="H187" s="17"/>
      <c r="I187" s="7"/>
    </row>
    <row r="188" spans="2:9" ht="12.75">
      <c r="B188" s="44"/>
      <c r="C188" s="44">
        <v>4128</v>
      </c>
      <c r="D188" s="68" t="s">
        <v>40</v>
      </c>
      <c r="E188" s="28">
        <v>608</v>
      </c>
      <c r="F188" s="94">
        <v>451.92</v>
      </c>
      <c r="G188" s="111">
        <f t="shared" si="3"/>
        <v>74.32894736842105</v>
      </c>
      <c r="H188" s="17"/>
      <c r="I188" s="7"/>
    </row>
    <row r="189" spans="2:9" ht="12.75">
      <c r="B189" s="44"/>
      <c r="C189" s="44">
        <v>4170</v>
      </c>
      <c r="D189" s="68" t="s">
        <v>29</v>
      </c>
      <c r="E189" s="28">
        <v>10090</v>
      </c>
      <c r="F189" s="94">
        <v>9011.54</v>
      </c>
      <c r="G189" s="111">
        <f t="shared" si="3"/>
        <v>89.31159563924679</v>
      </c>
      <c r="H189" s="17"/>
      <c r="I189" s="7"/>
    </row>
    <row r="190" spans="2:9" ht="12.75">
      <c r="B190" s="44"/>
      <c r="C190" s="44">
        <v>4178</v>
      </c>
      <c r="D190" s="68" t="s">
        <v>29</v>
      </c>
      <c r="E190" s="28">
        <v>27332</v>
      </c>
      <c r="F190" s="94">
        <v>26934.76</v>
      </c>
      <c r="G190" s="111">
        <f t="shared" si="3"/>
        <v>98.54661202985511</v>
      </c>
      <c r="H190" s="17"/>
      <c r="I190" s="7"/>
    </row>
    <row r="191" spans="2:9" ht="16.5" customHeight="1">
      <c r="B191" s="44"/>
      <c r="C191" s="44">
        <v>4210</v>
      </c>
      <c r="D191" s="57" t="s">
        <v>203</v>
      </c>
      <c r="E191" s="28">
        <v>87260</v>
      </c>
      <c r="F191" s="94">
        <v>84785.53</v>
      </c>
      <c r="G191" s="111">
        <f t="shared" si="3"/>
        <v>97.16425624570249</v>
      </c>
      <c r="H191" s="17"/>
      <c r="I191" s="7"/>
    </row>
    <row r="192" spans="2:9" ht="12.75">
      <c r="B192" s="44"/>
      <c r="C192" s="44">
        <v>4218</v>
      </c>
      <c r="D192" s="68" t="s">
        <v>17</v>
      </c>
      <c r="E192" s="28">
        <v>4755</v>
      </c>
      <c r="F192" s="94">
        <v>4755.25</v>
      </c>
      <c r="G192" s="111">
        <f t="shared" si="3"/>
        <v>100.00525762355414</v>
      </c>
      <c r="H192" s="17"/>
      <c r="I192" s="7"/>
    </row>
    <row r="193" spans="2:9" ht="12.75">
      <c r="B193" s="44"/>
      <c r="C193" s="44">
        <v>4219</v>
      </c>
      <c r="D193" s="68" t="s">
        <v>17</v>
      </c>
      <c r="E193" s="28">
        <v>3042</v>
      </c>
      <c r="F193" s="94">
        <v>3042</v>
      </c>
      <c r="G193" s="111">
        <f t="shared" si="3"/>
        <v>100</v>
      </c>
      <c r="H193" s="17"/>
      <c r="I193" s="7"/>
    </row>
    <row r="194" spans="2:9" ht="25.5">
      <c r="B194" s="44"/>
      <c r="C194" s="44">
        <v>4240</v>
      </c>
      <c r="D194" s="57" t="s">
        <v>64</v>
      </c>
      <c r="E194" s="28">
        <v>24840</v>
      </c>
      <c r="F194" s="94">
        <v>24519.35</v>
      </c>
      <c r="G194" s="111">
        <f t="shared" si="3"/>
        <v>98.7091384863124</v>
      </c>
      <c r="H194" s="17"/>
      <c r="I194" s="7"/>
    </row>
    <row r="195" spans="2:9" ht="25.5">
      <c r="B195" s="44"/>
      <c r="C195" s="44">
        <v>4248</v>
      </c>
      <c r="D195" s="57" t="s">
        <v>64</v>
      </c>
      <c r="E195" s="28">
        <v>5287</v>
      </c>
      <c r="F195" s="94">
        <v>4994.11</v>
      </c>
      <c r="G195" s="111">
        <f t="shared" si="3"/>
        <v>94.46018536031775</v>
      </c>
      <c r="H195" s="17"/>
      <c r="I195" s="7"/>
    </row>
    <row r="196" spans="2:9" ht="12.75">
      <c r="B196" s="44"/>
      <c r="C196" s="44">
        <v>4260</v>
      </c>
      <c r="D196" s="68" t="s">
        <v>35</v>
      </c>
      <c r="E196" s="28">
        <v>123470</v>
      </c>
      <c r="F196" s="94">
        <v>104082.03</v>
      </c>
      <c r="G196" s="111">
        <f t="shared" si="3"/>
        <v>84.29742447558111</v>
      </c>
      <c r="H196" s="17"/>
      <c r="I196" s="7"/>
    </row>
    <row r="197" spans="2:9" ht="12.75">
      <c r="B197" s="44"/>
      <c r="C197" s="44">
        <v>4270</v>
      </c>
      <c r="D197" s="68" t="s">
        <v>27</v>
      </c>
      <c r="E197" s="28">
        <v>1000</v>
      </c>
      <c r="F197" s="94">
        <v>949.16</v>
      </c>
      <c r="G197" s="111">
        <f t="shared" si="3"/>
        <v>94.916</v>
      </c>
      <c r="H197" s="17"/>
      <c r="I197" s="7"/>
    </row>
    <row r="198" spans="2:9" ht="12.75">
      <c r="B198" s="44"/>
      <c r="C198" s="44">
        <v>4280</v>
      </c>
      <c r="D198" s="57" t="s">
        <v>41</v>
      </c>
      <c r="E198" s="28">
        <v>4700</v>
      </c>
      <c r="F198" s="94">
        <v>3172</v>
      </c>
      <c r="G198" s="111">
        <f t="shared" si="3"/>
        <v>67.48936170212765</v>
      </c>
      <c r="H198" s="17"/>
      <c r="I198" s="7"/>
    </row>
    <row r="199" spans="2:9" ht="12.75">
      <c r="B199" s="44"/>
      <c r="C199" s="44">
        <v>4300</v>
      </c>
      <c r="D199" s="57" t="s">
        <v>18</v>
      </c>
      <c r="E199" s="28">
        <v>118724</v>
      </c>
      <c r="F199" s="94">
        <v>117560.08</v>
      </c>
      <c r="G199" s="111">
        <f t="shared" si="3"/>
        <v>99.01964219534382</v>
      </c>
      <c r="H199" s="17"/>
      <c r="I199" s="7"/>
    </row>
    <row r="200" spans="2:9" ht="12.75">
      <c r="B200" s="44"/>
      <c r="C200" s="44">
        <v>4308</v>
      </c>
      <c r="D200" s="57" t="s">
        <v>18</v>
      </c>
      <c r="E200" s="28">
        <v>22445</v>
      </c>
      <c r="F200" s="94">
        <v>22263.41</v>
      </c>
      <c r="G200" s="111">
        <f t="shared" si="3"/>
        <v>99.19095566941412</v>
      </c>
      <c r="H200" s="17"/>
      <c r="I200" s="7"/>
    </row>
    <row r="201" spans="2:9" ht="12.75">
      <c r="B201" s="44"/>
      <c r="C201" s="44">
        <v>4309</v>
      </c>
      <c r="D201" s="57" t="s">
        <v>18</v>
      </c>
      <c r="E201" s="28">
        <v>12114</v>
      </c>
      <c r="F201" s="94">
        <v>12113.5</v>
      </c>
      <c r="G201" s="111">
        <f t="shared" si="3"/>
        <v>99.99587254416377</v>
      </c>
      <c r="H201" s="17"/>
      <c r="I201" s="7"/>
    </row>
    <row r="202" spans="2:9" ht="12.75">
      <c r="B202" s="44"/>
      <c r="C202" s="44">
        <v>4350</v>
      </c>
      <c r="D202" s="57" t="s">
        <v>43</v>
      </c>
      <c r="E202" s="28">
        <v>3160</v>
      </c>
      <c r="F202" s="94">
        <v>1895.28</v>
      </c>
      <c r="G202" s="111">
        <f t="shared" si="3"/>
        <v>59.97721518987341</v>
      </c>
      <c r="H202" s="17"/>
      <c r="I202" s="7"/>
    </row>
    <row r="203" spans="2:9" ht="25.5">
      <c r="B203" s="44"/>
      <c r="C203" s="44">
        <v>4360</v>
      </c>
      <c r="D203" s="57" t="s">
        <v>170</v>
      </c>
      <c r="E203" s="28">
        <v>2300</v>
      </c>
      <c r="F203" s="94">
        <v>1482.15</v>
      </c>
      <c r="G203" s="111">
        <f t="shared" si="3"/>
        <v>64.44130434782609</v>
      </c>
      <c r="H203" s="17"/>
      <c r="I203" s="7"/>
    </row>
    <row r="204" spans="2:9" ht="25.5">
      <c r="B204" s="44"/>
      <c r="C204" s="44">
        <v>4370</v>
      </c>
      <c r="D204" s="57" t="s">
        <v>171</v>
      </c>
      <c r="E204" s="28">
        <v>6400</v>
      </c>
      <c r="F204" s="94">
        <v>4532.91</v>
      </c>
      <c r="G204" s="111">
        <f t="shared" si="3"/>
        <v>70.82671875</v>
      </c>
      <c r="H204" s="17"/>
      <c r="I204" s="7"/>
    </row>
    <row r="205" spans="2:9" ht="12.75">
      <c r="B205" s="44"/>
      <c r="C205" s="44">
        <v>4410</v>
      </c>
      <c r="D205" s="57" t="s">
        <v>44</v>
      </c>
      <c r="E205" s="28">
        <v>4360</v>
      </c>
      <c r="F205" s="94">
        <v>2890.12</v>
      </c>
      <c r="G205" s="111">
        <f t="shared" si="3"/>
        <v>66.28715596330275</v>
      </c>
      <c r="H205" s="17"/>
      <c r="I205" s="7"/>
    </row>
    <row r="206" spans="2:9" ht="12.75">
      <c r="B206" s="44"/>
      <c r="C206" s="44">
        <v>4430</v>
      </c>
      <c r="D206" s="57" t="s">
        <v>42</v>
      </c>
      <c r="E206" s="28">
        <v>4818</v>
      </c>
      <c r="F206" s="94">
        <v>4607</v>
      </c>
      <c r="G206" s="111">
        <f t="shared" si="3"/>
        <v>95.62058945620589</v>
      </c>
      <c r="H206" s="17"/>
      <c r="I206" s="7"/>
    </row>
    <row r="207" spans="2:9" ht="25.5">
      <c r="B207" s="44"/>
      <c r="C207" s="44">
        <v>4440</v>
      </c>
      <c r="D207" s="57" t="s">
        <v>154</v>
      </c>
      <c r="E207" s="28">
        <v>144394</v>
      </c>
      <c r="F207" s="94">
        <v>144192.59</v>
      </c>
      <c r="G207" s="111">
        <f t="shared" si="3"/>
        <v>99.8605135947477</v>
      </c>
      <c r="H207" s="17"/>
      <c r="I207" s="7"/>
    </row>
    <row r="208" spans="2:9" ht="25.5">
      <c r="B208" s="44"/>
      <c r="C208" s="44">
        <v>4700</v>
      </c>
      <c r="D208" s="57" t="s">
        <v>173</v>
      </c>
      <c r="E208" s="28">
        <v>1030</v>
      </c>
      <c r="F208" s="94">
        <v>356</v>
      </c>
      <c r="G208" s="111">
        <f t="shared" si="3"/>
        <v>34.56310679611651</v>
      </c>
      <c r="H208" s="17"/>
      <c r="I208" s="7"/>
    </row>
    <row r="209" spans="2:9" ht="25.5">
      <c r="B209" s="44"/>
      <c r="C209" s="44">
        <v>4740</v>
      </c>
      <c r="D209" s="52" t="s">
        <v>169</v>
      </c>
      <c r="E209" s="28">
        <v>3520</v>
      </c>
      <c r="F209" s="94">
        <v>2915.87</v>
      </c>
      <c r="G209" s="111">
        <f t="shared" si="3"/>
        <v>82.83721590909092</v>
      </c>
      <c r="H209" s="17"/>
      <c r="I209" s="7"/>
    </row>
    <row r="210" spans="2:9" ht="25.5">
      <c r="B210" s="44"/>
      <c r="C210" s="44">
        <v>4748</v>
      </c>
      <c r="D210" s="52" t="s">
        <v>169</v>
      </c>
      <c r="E210" s="28">
        <v>1006</v>
      </c>
      <c r="F210" s="94">
        <v>1005.75</v>
      </c>
      <c r="G210" s="111">
        <f aca="true" t="shared" si="4" ref="G210:G273">PRODUCT(F210/E210*100)</f>
        <v>99.97514910536779</v>
      </c>
      <c r="H210" s="17"/>
      <c r="I210" s="7"/>
    </row>
    <row r="211" spans="2:9" ht="25.5">
      <c r="B211" s="44"/>
      <c r="C211" s="44">
        <v>4750</v>
      </c>
      <c r="D211" s="57" t="s">
        <v>172</v>
      </c>
      <c r="E211" s="28">
        <v>4210</v>
      </c>
      <c r="F211" s="94">
        <v>2447.9</v>
      </c>
      <c r="G211" s="111">
        <f t="shared" si="4"/>
        <v>58.144893111638964</v>
      </c>
      <c r="H211" s="17"/>
      <c r="I211" s="7"/>
    </row>
    <row r="212" spans="2:9" ht="12.75">
      <c r="B212" s="44"/>
      <c r="C212" s="44">
        <v>6050</v>
      </c>
      <c r="D212" s="57" t="s">
        <v>20</v>
      </c>
      <c r="E212" s="28">
        <v>16500</v>
      </c>
      <c r="F212" s="94">
        <v>14780.2</v>
      </c>
      <c r="G212" s="111">
        <f t="shared" si="4"/>
        <v>89.5769696969697</v>
      </c>
      <c r="H212" s="17"/>
      <c r="I212" s="7"/>
    </row>
    <row r="213" spans="2:9" ht="12.75">
      <c r="B213" s="44"/>
      <c r="C213" s="44"/>
      <c r="D213" s="69" t="s">
        <v>94</v>
      </c>
      <c r="E213" s="28">
        <f>SUM(E214:E214)</f>
        <v>2800</v>
      </c>
      <c r="F213" s="94">
        <f>SUM(F214:F214)</f>
        <v>2507.32</v>
      </c>
      <c r="G213" s="111">
        <f t="shared" si="4"/>
        <v>89.54714285714286</v>
      </c>
      <c r="H213" s="17"/>
      <c r="I213" s="7"/>
    </row>
    <row r="214" spans="2:9" ht="25.5">
      <c r="B214" s="44"/>
      <c r="C214" s="45">
        <v>4210</v>
      </c>
      <c r="D214" s="55" t="s">
        <v>175</v>
      </c>
      <c r="E214" s="30">
        <v>2800</v>
      </c>
      <c r="F214" s="95">
        <v>2507.32</v>
      </c>
      <c r="G214" s="111">
        <f t="shared" si="4"/>
        <v>89.54714285714286</v>
      </c>
      <c r="H214" s="62"/>
      <c r="I214" s="7"/>
    </row>
    <row r="215" spans="1:9" s="6" customFormat="1" ht="25.5">
      <c r="A215" s="43"/>
      <c r="B215" s="43">
        <v>80103</v>
      </c>
      <c r="C215" s="43"/>
      <c r="D215" s="58" t="s">
        <v>65</v>
      </c>
      <c r="E215" s="29">
        <f>SUM(E216:E221)</f>
        <v>196028</v>
      </c>
      <c r="F215" s="92">
        <f>SUM(F216:F221)</f>
        <v>192064.91999999998</v>
      </c>
      <c r="G215" s="105">
        <f t="shared" si="4"/>
        <v>97.97830922113167</v>
      </c>
      <c r="H215" s="64" t="s">
        <v>136</v>
      </c>
      <c r="I215" s="8"/>
    </row>
    <row r="216" spans="2:9" ht="12.75">
      <c r="B216" s="44"/>
      <c r="C216" s="44">
        <v>3020</v>
      </c>
      <c r="D216" s="57" t="s">
        <v>36</v>
      </c>
      <c r="E216" s="28">
        <v>13110</v>
      </c>
      <c r="F216" s="94">
        <v>12707.68</v>
      </c>
      <c r="G216" s="111">
        <f t="shared" si="4"/>
        <v>96.93119755911518</v>
      </c>
      <c r="H216" s="17"/>
      <c r="I216" s="7"/>
    </row>
    <row r="217" spans="2:9" ht="12.75">
      <c r="B217" s="44"/>
      <c r="C217" s="44">
        <v>4010</v>
      </c>
      <c r="D217" s="57" t="s">
        <v>38</v>
      </c>
      <c r="E217" s="28">
        <v>138853</v>
      </c>
      <c r="F217" s="94">
        <v>137052.29</v>
      </c>
      <c r="G217" s="111">
        <f t="shared" si="4"/>
        <v>98.70315369491477</v>
      </c>
      <c r="H217" s="17"/>
      <c r="I217" s="7"/>
    </row>
    <row r="218" spans="2:9" ht="12.75">
      <c r="B218" s="44"/>
      <c r="C218" s="49">
        <v>4040</v>
      </c>
      <c r="D218" s="57" t="s">
        <v>39</v>
      </c>
      <c r="E218" s="28">
        <v>9400</v>
      </c>
      <c r="F218" s="94">
        <v>8299.21</v>
      </c>
      <c r="G218" s="111">
        <f t="shared" si="4"/>
        <v>88.28946808510636</v>
      </c>
      <c r="H218" s="17"/>
      <c r="I218" s="7"/>
    </row>
    <row r="219" spans="2:9" ht="12.75">
      <c r="B219" s="44"/>
      <c r="C219" s="49">
        <v>4110</v>
      </c>
      <c r="D219" s="57" t="s">
        <v>28</v>
      </c>
      <c r="E219" s="28">
        <v>21560</v>
      </c>
      <c r="F219" s="94">
        <v>21068.37</v>
      </c>
      <c r="G219" s="111">
        <f t="shared" si="4"/>
        <v>97.71971243042671</v>
      </c>
      <c r="H219" s="17"/>
      <c r="I219" s="7"/>
    </row>
    <row r="220" spans="2:9" ht="12.75">
      <c r="B220" s="44"/>
      <c r="C220" s="49">
        <v>4120</v>
      </c>
      <c r="D220" s="57" t="s">
        <v>40</v>
      </c>
      <c r="E220" s="28">
        <v>3790</v>
      </c>
      <c r="F220" s="94">
        <v>3622.37</v>
      </c>
      <c r="G220" s="111">
        <f t="shared" si="4"/>
        <v>95.57704485488127</v>
      </c>
      <c r="H220" s="17"/>
      <c r="I220" s="7"/>
    </row>
    <row r="221" spans="2:9" ht="25.5">
      <c r="B221" s="44"/>
      <c r="C221" s="49">
        <v>4440</v>
      </c>
      <c r="D221" s="57" t="s">
        <v>154</v>
      </c>
      <c r="E221" s="28">
        <v>9315</v>
      </c>
      <c r="F221" s="94">
        <v>9315</v>
      </c>
      <c r="G221" s="111">
        <f t="shared" si="4"/>
        <v>100</v>
      </c>
      <c r="H221" s="17"/>
      <c r="I221" s="7"/>
    </row>
    <row r="222" spans="1:9" s="6" customFormat="1" ht="12.75">
      <c r="A222" s="43"/>
      <c r="B222" s="43">
        <v>80104</v>
      </c>
      <c r="C222" s="43"/>
      <c r="D222" s="58" t="s">
        <v>66</v>
      </c>
      <c r="E222" s="29">
        <f>SUM(E223:E224)</f>
        <v>811000</v>
      </c>
      <c r="F222" s="92">
        <f>SUM(F223:F224)</f>
        <v>810852</v>
      </c>
      <c r="G222" s="105">
        <f t="shared" si="4"/>
        <v>99.98175092478422</v>
      </c>
      <c r="H222" s="65"/>
      <c r="I222" s="8"/>
    </row>
    <row r="223" spans="2:9" ht="25.5">
      <c r="B223" s="44"/>
      <c r="C223" s="44">
        <v>2510</v>
      </c>
      <c r="D223" s="57" t="s">
        <v>67</v>
      </c>
      <c r="E223" s="28">
        <v>800000</v>
      </c>
      <c r="F223" s="94">
        <v>800000</v>
      </c>
      <c r="G223" s="111">
        <f t="shared" si="4"/>
        <v>100</v>
      </c>
      <c r="H223" s="17" t="s">
        <v>110</v>
      </c>
      <c r="I223" s="7"/>
    </row>
    <row r="224" spans="2:9" ht="12.75">
      <c r="B224" s="44"/>
      <c r="C224" s="44">
        <v>6050</v>
      </c>
      <c r="D224" s="57" t="s">
        <v>20</v>
      </c>
      <c r="E224" s="28">
        <v>11000</v>
      </c>
      <c r="F224" s="94">
        <v>10852</v>
      </c>
      <c r="G224" s="111">
        <f t="shared" si="4"/>
        <v>98.65454545454546</v>
      </c>
      <c r="H224" s="17"/>
      <c r="I224" s="7"/>
    </row>
    <row r="225" spans="1:9" s="6" customFormat="1" ht="12.75">
      <c r="A225" s="43"/>
      <c r="B225" s="43">
        <v>80110</v>
      </c>
      <c r="C225" s="43"/>
      <c r="D225" s="58" t="s">
        <v>153</v>
      </c>
      <c r="E225" s="29">
        <f>SUM(E226:E258)</f>
        <v>1914586</v>
      </c>
      <c r="F225" s="92">
        <f>SUM(F226:F258)</f>
        <v>1841733.1699999992</v>
      </c>
      <c r="G225" s="105">
        <f t="shared" si="4"/>
        <v>96.19485204634314</v>
      </c>
      <c r="H225" s="65"/>
      <c r="I225" s="8"/>
    </row>
    <row r="226" spans="2:9" ht="12.75">
      <c r="B226" s="44"/>
      <c r="C226" s="44">
        <v>3020</v>
      </c>
      <c r="D226" s="57" t="s">
        <v>36</v>
      </c>
      <c r="E226" s="28">
        <v>5810</v>
      </c>
      <c r="F226" s="94">
        <v>4273.4</v>
      </c>
      <c r="G226" s="111">
        <f t="shared" si="4"/>
        <v>73.55249569707401</v>
      </c>
      <c r="H226" s="17"/>
      <c r="I226" s="7"/>
    </row>
    <row r="227" spans="2:9" ht="12.75">
      <c r="B227" s="44"/>
      <c r="C227" s="44">
        <v>4010</v>
      </c>
      <c r="D227" s="57" t="s">
        <v>38</v>
      </c>
      <c r="E227" s="28">
        <v>1274993</v>
      </c>
      <c r="F227" s="94">
        <v>1246640.89</v>
      </c>
      <c r="G227" s="111">
        <f t="shared" si="4"/>
        <v>97.77629288945116</v>
      </c>
      <c r="H227" s="17"/>
      <c r="I227" s="7"/>
    </row>
    <row r="228" spans="2:9" ht="12.75">
      <c r="B228" s="44"/>
      <c r="C228" s="44">
        <v>4040</v>
      </c>
      <c r="D228" s="57" t="s">
        <v>39</v>
      </c>
      <c r="E228" s="28">
        <v>86000</v>
      </c>
      <c r="F228" s="94">
        <v>86000</v>
      </c>
      <c r="G228" s="111">
        <f t="shared" si="4"/>
        <v>100</v>
      </c>
      <c r="H228" s="17"/>
      <c r="I228" s="7"/>
    </row>
    <row r="229" spans="2:9" ht="12.75">
      <c r="B229" s="44"/>
      <c r="C229" s="44">
        <v>4110</v>
      </c>
      <c r="D229" s="57" t="s">
        <v>28</v>
      </c>
      <c r="E229" s="28">
        <v>217543</v>
      </c>
      <c r="F229" s="94">
        <v>207204.25</v>
      </c>
      <c r="G229" s="111">
        <f t="shared" si="4"/>
        <v>95.24749130057046</v>
      </c>
      <c r="H229" s="17"/>
      <c r="I229" s="7"/>
    </row>
    <row r="230" spans="2:9" ht="12.75">
      <c r="B230" s="44"/>
      <c r="C230" s="44">
        <v>4118</v>
      </c>
      <c r="D230" s="57" t="s">
        <v>28</v>
      </c>
      <c r="E230" s="28">
        <v>2169</v>
      </c>
      <c r="F230" s="94">
        <v>2169.16</v>
      </c>
      <c r="G230" s="111">
        <f t="shared" si="4"/>
        <v>100.00737667127709</v>
      </c>
      <c r="H230" s="17"/>
      <c r="I230" s="7"/>
    </row>
    <row r="231" spans="2:9" ht="12.75">
      <c r="B231" s="44"/>
      <c r="C231" s="44">
        <v>4120</v>
      </c>
      <c r="D231" s="57" t="s">
        <v>40</v>
      </c>
      <c r="E231" s="28">
        <v>33939</v>
      </c>
      <c r="F231" s="94">
        <v>33189.67</v>
      </c>
      <c r="G231" s="111">
        <f t="shared" si="4"/>
        <v>97.7921270514747</v>
      </c>
      <c r="H231" s="17"/>
      <c r="I231" s="7"/>
    </row>
    <row r="232" spans="2:9" ht="12.75">
      <c r="B232" s="44"/>
      <c r="C232" s="44">
        <v>4128</v>
      </c>
      <c r="D232" s="57" t="s">
        <v>40</v>
      </c>
      <c r="E232" s="28">
        <v>349</v>
      </c>
      <c r="F232" s="94">
        <v>349.14</v>
      </c>
      <c r="G232" s="111">
        <f t="shared" si="4"/>
        <v>100.04011461318052</v>
      </c>
      <c r="H232" s="17"/>
      <c r="I232" s="7"/>
    </row>
    <row r="233" spans="2:9" ht="12.75">
      <c r="B233" s="44"/>
      <c r="C233" s="44">
        <v>4170</v>
      </c>
      <c r="D233" s="57" t="s">
        <v>29</v>
      </c>
      <c r="E233" s="28">
        <v>9588</v>
      </c>
      <c r="F233" s="94">
        <v>3861.49</v>
      </c>
      <c r="G233" s="111">
        <f t="shared" si="4"/>
        <v>40.274196912807675</v>
      </c>
      <c r="H233" s="17"/>
      <c r="I233" s="7"/>
    </row>
    <row r="234" spans="2:9" ht="12.75">
      <c r="B234" s="44"/>
      <c r="C234" s="44">
        <v>4178</v>
      </c>
      <c r="D234" s="57" t="s">
        <v>29</v>
      </c>
      <c r="E234" s="28">
        <v>18552</v>
      </c>
      <c r="F234" s="94">
        <v>18551.7</v>
      </c>
      <c r="G234" s="111">
        <f t="shared" si="4"/>
        <v>99.998382923674</v>
      </c>
      <c r="H234" s="17"/>
      <c r="I234" s="7"/>
    </row>
    <row r="235" spans="2:9" ht="12.75">
      <c r="B235" s="44"/>
      <c r="C235" s="44">
        <v>4210</v>
      </c>
      <c r="D235" s="57" t="s">
        <v>201</v>
      </c>
      <c r="E235" s="28">
        <v>20152</v>
      </c>
      <c r="F235" s="94">
        <v>20123.33</v>
      </c>
      <c r="G235" s="111">
        <f t="shared" si="4"/>
        <v>99.85773124255658</v>
      </c>
      <c r="H235" s="17"/>
      <c r="I235" s="7"/>
    </row>
    <row r="236" spans="2:9" ht="12.75">
      <c r="B236" s="44"/>
      <c r="C236" s="44">
        <v>4218</v>
      </c>
      <c r="D236" s="57" t="s">
        <v>17</v>
      </c>
      <c r="E236" s="28">
        <v>3122</v>
      </c>
      <c r="F236" s="94">
        <v>3121.93</v>
      </c>
      <c r="G236" s="111">
        <f t="shared" si="4"/>
        <v>99.99775784753363</v>
      </c>
      <c r="H236" s="17"/>
      <c r="I236" s="7"/>
    </row>
    <row r="237" spans="2:9" ht="12.75">
      <c r="B237" s="44"/>
      <c r="C237" s="44">
        <v>4219</v>
      </c>
      <c r="D237" s="57" t="s">
        <v>17</v>
      </c>
      <c r="E237" s="28">
        <v>5571</v>
      </c>
      <c r="F237" s="94">
        <v>5570.79</v>
      </c>
      <c r="G237" s="111">
        <f t="shared" si="4"/>
        <v>99.99623047926764</v>
      </c>
      <c r="H237" s="17"/>
      <c r="I237" s="7"/>
    </row>
    <row r="238" spans="2:9" ht="12.75">
      <c r="B238" s="44"/>
      <c r="C238" s="44">
        <v>4220</v>
      </c>
      <c r="D238" s="57" t="s">
        <v>73</v>
      </c>
      <c r="E238" s="28">
        <v>600</v>
      </c>
      <c r="F238" s="94">
        <v>600</v>
      </c>
      <c r="G238" s="111">
        <f t="shared" si="4"/>
        <v>100</v>
      </c>
      <c r="H238" s="17"/>
      <c r="I238" s="7"/>
    </row>
    <row r="239" spans="2:9" ht="12.75">
      <c r="B239" s="44"/>
      <c r="C239" s="44">
        <v>4228</v>
      </c>
      <c r="D239" s="57" t="s">
        <v>73</v>
      </c>
      <c r="E239" s="28">
        <v>936</v>
      </c>
      <c r="F239" s="94">
        <v>936</v>
      </c>
      <c r="G239" s="111">
        <f t="shared" si="4"/>
        <v>100</v>
      </c>
      <c r="H239" s="17"/>
      <c r="I239" s="7"/>
    </row>
    <row r="240" spans="2:9" ht="12.75">
      <c r="B240" s="44"/>
      <c r="C240" s="44">
        <v>4229</v>
      </c>
      <c r="D240" s="57" t="s">
        <v>73</v>
      </c>
      <c r="E240" s="28">
        <v>1019</v>
      </c>
      <c r="F240" s="94">
        <v>1018.92</v>
      </c>
      <c r="G240" s="111">
        <f t="shared" si="4"/>
        <v>99.99214916584887</v>
      </c>
      <c r="H240" s="17"/>
      <c r="I240" s="7"/>
    </row>
    <row r="241" spans="2:9" ht="25.5">
      <c r="B241" s="44"/>
      <c r="C241" s="44">
        <v>4240</v>
      </c>
      <c r="D241" s="57" t="s">
        <v>64</v>
      </c>
      <c r="E241" s="28">
        <v>11958</v>
      </c>
      <c r="F241" s="94">
        <v>11940.01</v>
      </c>
      <c r="G241" s="111">
        <f t="shared" si="4"/>
        <v>99.84955678207058</v>
      </c>
      <c r="H241" s="17"/>
      <c r="I241" s="7"/>
    </row>
    <row r="242" spans="2:9" ht="25.5">
      <c r="B242" s="44"/>
      <c r="C242" s="44">
        <v>4248</v>
      </c>
      <c r="D242" s="57" t="s">
        <v>64</v>
      </c>
      <c r="E242" s="28">
        <v>1600</v>
      </c>
      <c r="F242" s="94">
        <v>1600</v>
      </c>
      <c r="G242" s="111">
        <f t="shared" si="4"/>
        <v>100</v>
      </c>
      <c r="H242" s="17"/>
      <c r="I242" s="7"/>
    </row>
    <row r="243" spans="2:9" ht="12.75">
      <c r="B243" s="44"/>
      <c r="C243" s="44">
        <v>4260</v>
      </c>
      <c r="D243" s="57" t="s">
        <v>35</v>
      </c>
      <c r="E243" s="28">
        <v>100950</v>
      </c>
      <c r="F243" s="94">
        <v>83369.24</v>
      </c>
      <c r="G243" s="111">
        <f t="shared" si="4"/>
        <v>82.58468548786529</v>
      </c>
      <c r="H243" s="17"/>
      <c r="I243" s="7"/>
    </row>
    <row r="244" spans="2:9" ht="12.75">
      <c r="B244" s="44"/>
      <c r="C244" s="44">
        <v>4270</v>
      </c>
      <c r="D244" s="57" t="s">
        <v>27</v>
      </c>
      <c r="E244" s="28">
        <v>11000</v>
      </c>
      <c r="F244" s="94">
        <v>6404.97</v>
      </c>
      <c r="G244" s="111">
        <f t="shared" si="4"/>
        <v>58.227000000000004</v>
      </c>
      <c r="H244" s="17"/>
      <c r="I244" s="7"/>
    </row>
    <row r="245" spans="2:9" ht="12.75">
      <c r="B245" s="44"/>
      <c r="C245" s="44">
        <v>4280</v>
      </c>
      <c r="D245" s="57" t="s">
        <v>41</v>
      </c>
      <c r="E245" s="28">
        <v>600</v>
      </c>
      <c r="F245" s="94">
        <v>421.5</v>
      </c>
      <c r="G245" s="111">
        <f t="shared" si="4"/>
        <v>70.25</v>
      </c>
      <c r="H245" s="17"/>
      <c r="I245" s="7"/>
    </row>
    <row r="246" spans="2:9" ht="12.75">
      <c r="B246" s="44"/>
      <c r="C246" s="44">
        <v>4300</v>
      </c>
      <c r="D246" s="57" t="s">
        <v>18</v>
      </c>
      <c r="E246" s="28">
        <v>17700</v>
      </c>
      <c r="F246" s="94">
        <v>17684.96</v>
      </c>
      <c r="G246" s="111">
        <f t="shared" si="4"/>
        <v>99.91502824858756</v>
      </c>
      <c r="H246" s="17"/>
      <c r="I246" s="7"/>
    </row>
    <row r="247" spans="2:9" ht="12.75">
      <c r="B247" s="44"/>
      <c r="C247" s="44">
        <v>4308</v>
      </c>
      <c r="D247" s="57" t="s">
        <v>18</v>
      </c>
      <c r="E247" s="28">
        <v>4160</v>
      </c>
      <c r="F247" s="94">
        <v>4160</v>
      </c>
      <c r="G247" s="111">
        <f t="shared" si="4"/>
        <v>100</v>
      </c>
      <c r="H247" s="17"/>
      <c r="I247" s="7"/>
    </row>
    <row r="248" spans="2:9" ht="12.75">
      <c r="B248" s="44"/>
      <c r="C248" s="44">
        <v>4309</v>
      </c>
      <c r="D248" s="57" t="s">
        <v>18</v>
      </c>
      <c r="E248" s="28">
        <v>244</v>
      </c>
      <c r="F248" s="94">
        <v>243.89</v>
      </c>
      <c r="G248" s="111">
        <f t="shared" si="4"/>
        <v>99.95491803278688</v>
      </c>
      <c r="H248" s="17"/>
      <c r="I248" s="7"/>
    </row>
    <row r="249" spans="2:9" ht="12.75">
      <c r="B249" s="44"/>
      <c r="C249" s="44">
        <v>4350</v>
      </c>
      <c r="D249" s="57" t="s">
        <v>43</v>
      </c>
      <c r="E249" s="28">
        <v>700</v>
      </c>
      <c r="F249" s="94">
        <v>125.76</v>
      </c>
      <c r="G249" s="111">
        <f t="shared" si="4"/>
        <v>17.965714285714288</v>
      </c>
      <c r="H249" s="17"/>
      <c r="I249" s="7"/>
    </row>
    <row r="250" spans="2:9" ht="25.5">
      <c r="B250" s="44"/>
      <c r="C250" s="44">
        <v>4360</v>
      </c>
      <c r="D250" s="57" t="s">
        <v>170</v>
      </c>
      <c r="E250" s="28">
        <v>50</v>
      </c>
      <c r="F250" s="94">
        <v>50</v>
      </c>
      <c r="G250" s="111">
        <f t="shared" si="4"/>
        <v>100</v>
      </c>
      <c r="H250" s="17"/>
      <c r="I250" s="7"/>
    </row>
    <row r="251" spans="2:9" ht="25.5">
      <c r="B251" s="44"/>
      <c r="C251" s="44">
        <v>4370</v>
      </c>
      <c r="D251" s="57" t="s">
        <v>171</v>
      </c>
      <c r="E251" s="28">
        <v>3000</v>
      </c>
      <c r="F251" s="94">
        <v>2115.18</v>
      </c>
      <c r="G251" s="111">
        <f t="shared" si="4"/>
        <v>70.50599999999999</v>
      </c>
      <c r="H251" s="17"/>
      <c r="I251" s="7"/>
    </row>
    <row r="252" spans="2:9" ht="12.75">
      <c r="B252" s="44"/>
      <c r="C252" s="44">
        <v>4410</v>
      </c>
      <c r="D252" s="57" t="s">
        <v>44</v>
      </c>
      <c r="E252" s="28">
        <v>2440</v>
      </c>
      <c r="F252" s="94">
        <v>1541.99</v>
      </c>
      <c r="G252" s="111">
        <f t="shared" si="4"/>
        <v>63.196311475409836</v>
      </c>
      <c r="H252" s="17"/>
      <c r="I252" s="7"/>
    </row>
    <row r="253" spans="2:9" ht="12.75">
      <c r="B253" s="44"/>
      <c r="C253" s="44">
        <v>4430</v>
      </c>
      <c r="D253" s="57" t="s">
        <v>42</v>
      </c>
      <c r="E253" s="28">
        <v>1910</v>
      </c>
      <c r="F253" s="94">
        <v>1910</v>
      </c>
      <c r="G253" s="111">
        <f t="shared" si="4"/>
        <v>100</v>
      </c>
      <c r="H253" s="17"/>
      <c r="I253" s="7"/>
    </row>
    <row r="254" spans="2:9" ht="25.5">
      <c r="B254" s="44"/>
      <c r="C254" s="44">
        <v>4440</v>
      </c>
      <c r="D254" s="57" t="s">
        <v>154</v>
      </c>
      <c r="E254" s="28">
        <v>73662</v>
      </c>
      <c r="F254" s="94">
        <v>73661.76</v>
      </c>
      <c r="G254" s="111">
        <f t="shared" si="4"/>
        <v>99.99967418750508</v>
      </c>
      <c r="H254" s="17"/>
      <c r="I254" s="7"/>
    </row>
    <row r="255" spans="2:9" ht="25.5">
      <c r="B255" s="44"/>
      <c r="C255" s="44">
        <v>4700</v>
      </c>
      <c r="D255" s="57" t="s">
        <v>173</v>
      </c>
      <c r="E255" s="28">
        <v>500</v>
      </c>
      <c r="F255" s="94">
        <v>170</v>
      </c>
      <c r="G255" s="111">
        <f t="shared" si="4"/>
        <v>34</v>
      </c>
      <c r="H255" s="17"/>
      <c r="I255" s="7"/>
    </row>
    <row r="256" spans="2:9" ht="25.5">
      <c r="B256" s="44"/>
      <c r="C256" s="44">
        <v>4740</v>
      </c>
      <c r="D256" s="52" t="s">
        <v>169</v>
      </c>
      <c r="E256" s="28">
        <v>2100</v>
      </c>
      <c r="F256" s="94">
        <v>1247.14</v>
      </c>
      <c r="G256" s="111">
        <f t="shared" si="4"/>
        <v>59.387619047619054</v>
      </c>
      <c r="H256" s="17"/>
      <c r="I256" s="7"/>
    </row>
    <row r="257" spans="2:9" ht="25.5">
      <c r="B257" s="44"/>
      <c r="C257" s="44">
        <v>4748</v>
      </c>
      <c r="D257" s="52" t="s">
        <v>169</v>
      </c>
      <c r="E257" s="28">
        <v>789</v>
      </c>
      <c r="F257" s="94">
        <v>789.07</v>
      </c>
      <c r="G257" s="111">
        <f t="shared" si="4"/>
        <v>100.0088719898606</v>
      </c>
      <c r="H257" s="17"/>
      <c r="I257" s="7"/>
    </row>
    <row r="258" spans="2:9" ht="25.5">
      <c r="B258" s="44"/>
      <c r="C258" s="44">
        <v>4750</v>
      </c>
      <c r="D258" s="57" t="s">
        <v>172</v>
      </c>
      <c r="E258" s="28">
        <v>880</v>
      </c>
      <c r="F258" s="94">
        <v>687.03</v>
      </c>
      <c r="G258" s="111">
        <f t="shared" si="4"/>
        <v>78.0715909090909</v>
      </c>
      <c r="H258" s="17"/>
      <c r="I258" s="7"/>
    </row>
    <row r="259" spans="1:9" s="6" customFormat="1" ht="12.75">
      <c r="A259" s="43"/>
      <c r="B259" s="43">
        <v>80113</v>
      </c>
      <c r="C259" s="43"/>
      <c r="D259" s="58" t="s">
        <v>68</v>
      </c>
      <c r="E259" s="29">
        <f>SUM(E260)</f>
        <v>486000</v>
      </c>
      <c r="F259" s="92">
        <f>SUM(F260)</f>
        <v>483051.66</v>
      </c>
      <c r="G259" s="105">
        <f t="shared" si="4"/>
        <v>99.39334567901234</v>
      </c>
      <c r="H259" s="64"/>
      <c r="I259" s="8"/>
    </row>
    <row r="260" spans="2:9" ht="12.75">
      <c r="B260" s="44"/>
      <c r="C260" s="44">
        <v>4300</v>
      </c>
      <c r="D260" s="57" t="s">
        <v>18</v>
      </c>
      <c r="E260" s="28">
        <v>486000</v>
      </c>
      <c r="F260" s="94">
        <v>483051.66</v>
      </c>
      <c r="G260" s="111">
        <f t="shared" si="4"/>
        <v>99.39334567901234</v>
      </c>
      <c r="H260" s="17" t="s">
        <v>246</v>
      </c>
      <c r="I260" s="7"/>
    </row>
    <row r="261" spans="1:9" s="6" customFormat="1" ht="12.75">
      <c r="A261" s="43"/>
      <c r="B261" s="43">
        <v>80146</v>
      </c>
      <c r="C261" s="43"/>
      <c r="D261" s="58" t="s">
        <v>69</v>
      </c>
      <c r="E261" s="29">
        <f>SUM(E262:E264)</f>
        <v>29900</v>
      </c>
      <c r="F261" s="92">
        <f>SUM(F262:F264)</f>
        <v>20323.77</v>
      </c>
      <c r="G261" s="105">
        <f t="shared" si="4"/>
        <v>67.97247491638797</v>
      </c>
      <c r="H261" s="64"/>
      <c r="I261" s="8"/>
    </row>
    <row r="262" spans="2:9" ht="25.5">
      <c r="B262" s="44"/>
      <c r="C262" s="44">
        <v>2510</v>
      </c>
      <c r="D262" s="57" t="s">
        <v>67</v>
      </c>
      <c r="E262" s="28">
        <v>2100</v>
      </c>
      <c r="F262" s="94">
        <v>2100</v>
      </c>
      <c r="G262" s="111">
        <f t="shared" si="4"/>
        <v>100</v>
      </c>
      <c r="H262" s="17" t="s">
        <v>140</v>
      </c>
      <c r="I262" s="7"/>
    </row>
    <row r="263" spans="2:9" ht="12.75">
      <c r="B263" s="44"/>
      <c r="C263" s="44">
        <v>4300</v>
      </c>
      <c r="D263" s="57" t="s">
        <v>18</v>
      </c>
      <c r="E263" s="28">
        <v>8450</v>
      </c>
      <c r="F263" s="94">
        <v>8420</v>
      </c>
      <c r="G263" s="111">
        <f t="shared" si="4"/>
        <v>99.64497041420118</v>
      </c>
      <c r="H263" s="17"/>
      <c r="I263" s="7"/>
    </row>
    <row r="264" spans="2:9" ht="25.5">
      <c r="B264" s="44"/>
      <c r="C264" s="44">
        <v>4700</v>
      </c>
      <c r="D264" s="57" t="s">
        <v>173</v>
      </c>
      <c r="E264" s="28">
        <v>19350</v>
      </c>
      <c r="F264" s="94">
        <v>9803.77</v>
      </c>
      <c r="G264" s="111">
        <f t="shared" si="4"/>
        <v>50.66547803617571</v>
      </c>
      <c r="H264" s="17" t="s">
        <v>150</v>
      </c>
      <c r="I264" s="7"/>
    </row>
    <row r="265" spans="1:9" s="6" customFormat="1" ht="12.75">
      <c r="A265" s="43"/>
      <c r="B265" s="43">
        <v>80148</v>
      </c>
      <c r="C265" s="43"/>
      <c r="D265" s="58" t="s">
        <v>176</v>
      </c>
      <c r="E265" s="29">
        <f>SUM(E266:E274)</f>
        <v>393912</v>
      </c>
      <c r="F265" s="92">
        <f>SUM(F266:F274)</f>
        <v>374795.48</v>
      </c>
      <c r="G265" s="105">
        <f t="shared" si="4"/>
        <v>95.14700745344136</v>
      </c>
      <c r="H265" s="64"/>
      <c r="I265" s="8"/>
    </row>
    <row r="266" spans="2:9" ht="12.75">
      <c r="B266" s="44"/>
      <c r="C266" s="44">
        <v>3020</v>
      </c>
      <c r="D266" s="57" t="s">
        <v>36</v>
      </c>
      <c r="E266" s="116">
        <v>1450</v>
      </c>
      <c r="F266" s="117">
        <v>986.67</v>
      </c>
      <c r="G266" s="111">
        <f t="shared" si="4"/>
        <v>68.04620689655172</v>
      </c>
      <c r="H266" s="68"/>
      <c r="I266" s="7"/>
    </row>
    <row r="267" spans="2:9" ht="12.75">
      <c r="B267" s="44"/>
      <c r="C267" s="44">
        <v>4010</v>
      </c>
      <c r="D267" s="57" t="s">
        <v>38</v>
      </c>
      <c r="E267" s="116">
        <v>173070</v>
      </c>
      <c r="F267" s="117">
        <v>162513.23</v>
      </c>
      <c r="G267" s="111">
        <f t="shared" si="4"/>
        <v>93.90028890044492</v>
      </c>
      <c r="H267" s="68"/>
      <c r="I267" s="7"/>
    </row>
    <row r="268" spans="2:9" ht="12.75">
      <c r="B268" s="44"/>
      <c r="C268" s="44">
        <v>4040</v>
      </c>
      <c r="D268" s="57" t="s">
        <v>39</v>
      </c>
      <c r="E268" s="116">
        <v>12800</v>
      </c>
      <c r="F268" s="117">
        <v>11078.56</v>
      </c>
      <c r="G268" s="111">
        <f t="shared" si="4"/>
        <v>86.55125</v>
      </c>
      <c r="H268" s="68"/>
      <c r="I268" s="7"/>
    </row>
    <row r="269" spans="2:9" ht="12.75">
      <c r="B269" s="44"/>
      <c r="C269" s="44">
        <v>4110</v>
      </c>
      <c r="D269" s="57" t="s">
        <v>28</v>
      </c>
      <c r="E269" s="28">
        <v>28970</v>
      </c>
      <c r="F269" s="94">
        <v>24922.15</v>
      </c>
      <c r="G269" s="111">
        <f t="shared" si="4"/>
        <v>86.02744218156715</v>
      </c>
      <c r="H269" s="17"/>
      <c r="I269" s="7"/>
    </row>
    <row r="270" spans="2:9" ht="12.75">
      <c r="B270" s="44"/>
      <c r="C270" s="44">
        <v>4120</v>
      </c>
      <c r="D270" s="57" t="s">
        <v>40</v>
      </c>
      <c r="E270" s="28">
        <v>4610</v>
      </c>
      <c r="F270" s="94">
        <v>4009.66</v>
      </c>
      <c r="G270" s="111">
        <f t="shared" si="4"/>
        <v>86.97744034707158</v>
      </c>
      <c r="H270" s="17"/>
      <c r="I270" s="7"/>
    </row>
    <row r="271" spans="2:9" ht="25.5">
      <c r="B271" s="44"/>
      <c r="C271" s="44">
        <v>4210</v>
      </c>
      <c r="D271" s="57" t="s">
        <v>17</v>
      </c>
      <c r="E271" s="28">
        <v>12890</v>
      </c>
      <c r="F271" s="94">
        <v>12118.73</v>
      </c>
      <c r="G271" s="111">
        <f t="shared" si="4"/>
        <v>94.01652443754848</v>
      </c>
      <c r="H271" s="17" t="s">
        <v>247</v>
      </c>
      <c r="I271" s="7"/>
    </row>
    <row r="272" spans="2:9" ht="12.75">
      <c r="B272" s="44"/>
      <c r="C272" s="44">
        <v>4220</v>
      </c>
      <c r="D272" s="57" t="s">
        <v>73</v>
      </c>
      <c r="E272" s="28">
        <v>148920</v>
      </c>
      <c r="F272" s="94">
        <v>148623.11</v>
      </c>
      <c r="G272" s="111">
        <f t="shared" si="4"/>
        <v>99.80063792640343</v>
      </c>
      <c r="H272" s="17"/>
      <c r="I272" s="7"/>
    </row>
    <row r="273" spans="2:9" ht="12.75">
      <c r="B273" s="44"/>
      <c r="C273" s="44">
        <v>4300</v>
      </c>
      <c r="D273" s="57" t="s">
        <v>18</v>
      </c>
      <c r="E273" s="28">
        <v>2650</v>
      </c>
      <c r="F273" s="94">
        <v>1991.37</v>
      </c>
      <c r="G273" s="111">
        <f t="shared" si="4"/>
        <v>75.14603773584905</v>
      </c>
      <c r="H273" s="17" t="s">
        <v>128</v>
      </c>
      <c r="I273" s="7"/>
    </row>
    <row r="274" spans="2:9" ht="25.5">
      <c r="B274" s="44"/>
      <c r="C274" s="44">
        <v>4440</v>
      </c>
      <c r="D274" s="57" t="s">
        <v>154</v>
      </c>
      <c r="E274" s="28">
        <v>8552</v>
      </c>
      <c r="F274" s="94">
        <v>8552</v>
      </c>
      <c r="G274" s="111">
        <f aca="true" t="shared" si="5" ref="G274:G340">PRODUCT(F274/E274*100)</f>
        <v>100</v>
      </c>
      <c r="H274" s="17" t="s">
        <v>138</v>
      </c>
      <c r="I274" s="7"/>
    </row>
    <row r="275" spans="1:9" s="15" customFormat="1" ht="12.75">
      <c r="A275" s="119"/>
      <c r="B275" s="119">
        <v>80195</v>
      </c>
      <c r="C275" s="119"/>
      <c r="D275" s="104" t="s">
        <v>23</v>
      </c>
      <c r="E275" s="120">
        <f>SUM(E276:E291)</f>
        <v>181893</v>
      </c>
      <c r="F275" s="121">
        <f>SUM(F276:F291)</f>
        <v>176347.35</v>
      </c>
      <c r="G275" s="105">
        <f t="shared" si="5"/>
        <v>96.95114710296713</v>
      </c>
      <c r="H275" s="122"/>
      <c r="I275" s="133"/>
    </row>
    <row r="276" spans="2:9" ht="26.25" customHeight="1">
      <c r="B276" s="44"/>
      <c r="C276" s="44">
        <v>2510</v>
      </c>
      <c r="D276" s="57" t="s">
        <v>67</v>
      </c>
      <c r="E276" s="28">
        <v>5800</v>
      </c>
      <c r="F276" s="94">
        <v>5800</v>
      </c>
      <c r="G276" s="111">
        <f t="shared" si="5"/>
        <v>100</v>
      </c>
      <c r="H276" s="17" t="s">
        <v>137</v>
      </c>
      <c r="I276" s="7"/>
    </row>
    <row r="277" spans="2:9" ht="12.75">
      <c r="B277" s="44"/>
      <c r="C277" s="44">
        <v>4110</v>
      </c>
      <c r="D277" s="57" t="s">
        <v>28</v>
      </c>
      <c r="E277" s="28">
        <v>3496</v>
      </c>
      <c r="F277" s="94">
        <v>2591.02</v>
      </c>
      <c r="G277" s="111">
        <f t="shared" si="5"/>
        <v>74.11384439359267</v>
      </c>
      <c r="H277" s="17"/>
      <c r="I277" s="7"/>
    </row>
    <row r="278" spans="2:9" ht="12.75">
      <c r="B278" s="44"/>
      <c r="C278" s="44">
        <v>4118</v>
      </c>
      <c r="D278" s="57" t="s">
        <v>28</v>
      </c>
      <c r="E278" s="28">
        <v>251</v>
      </c>
      <c r="F278" s="94">
        <v>0</v>
      </c>
      <c r="G278" s="111">
        <f t="shared" si="5"/>
        <v>0</v>
      </c>
      <c r="H278" s="17"/>
      <c r="I278" s="7"/>
    </row>
    <row r="279" spans="2:9" ht="12.75">
      <c r="B279" s="44"/>
      <c r="C279" s="44">
        <v>4120</v>
      </c>
      <c r="D279" s="57" t="s">
        <v>40</v>
      </c>
      <c r="E279" s="28">
        <v>548</v>
      </c>
      <c r="F279" s="94">
        <v>409.48</v>
      </c>
      <c r="G279" s="111">
        <f t="shared" si="5"/>
        <v>74.72262773722628</v>
      </c>
      <c r="H279" s="17"/>
      <c r="I279" s="7"/>
    </row>
    <row r="280" spans="2:9" ht="12.75">
      <c r="B280" s="44"/>
      <c r="C280" s="44">
        <v>4128</v>
      </c>
      <c r="D280" s="57" t="s">
        <v>40</v>
      </c>
      <c r="E280" s="28">
        <v>93</v>
      </c>
      <c r="F280" s="94">
        <v>0</v>
      </c>
      <c r="G280" s="111">
        <f t="shared" si="5"/>
        <v>0</v>
      </c>
      <c r="H280" s="17"/>
      <c r="I280" s="7"/>
    </row>
    <row r="281" spans="2:9" ht="25.5">
      <c r="B281" s="44"/>
      <c r="C281" s="44">
        <v>4170</v>
      </c>
      <c r="D281" s="57" t="s">
        <v>29</v>
      </c>
      <c r="E281" s="28">
        <v>21942</v>
      </c>
      <c r="F281" s="94">
        <v>18576.72</v>
      </c>
      <c r="G281" s="111">
        <f t="shared" si="5"/>
        <v>84.6628383921247</v>
      </c>
      <c r="H281" s="17" t="s">
        <v>248</v>
      </c>
      <c r="I281" s="7"/>
    </row>
    <row r="282" spans="2:9" ht="12.75">
      <c r="B282" s="44"/>
      <c r="C282" s="44">
        <v>4178</v>
      </c>
      <c r="D282" s="57" t="s">
        <v>29</v>
      </c>
      <c r="E282" s="28">
        <v>2232</v>
      </c>
      <c r="F282" s="94">
        <v>2231.53</v>
      </c>
      <c r="G282" s="111">
        <f t="shared" si="5"/>
        <v>99.97894265232976</v>
      </c>
      <c r="H282" s="17"/>
      <c r="I282" s="7"/>
    </row>
    <row r="283" spans="2:9" ht="12.75">
      <c r="B283" s="44"/>
      <c r="C283" s="44">
        <v>4210</v>
      </c>
      <c r="D283" s="57" t="s">
        <v>17</v>
      </c>
      <c r="E283" s="28">
        <v>708</v>
      </c>
      <c r="F283" s="94">
        <v>208</v>
      </c>
      <c r="G283" s="111">
        <f t="shared" si="5"/>
        <v>29.37853107344633</v>
      </c>
      <c r="H283" s="17" t="s">
        <v>249</v>
      </c>
      <c r="I283" s="7"/>
    </row>
    <row r="284" spans="2:9" ht="12.75">
      <c r="B284" s="44"/>
      <c r="C284" s="44">
        <v>4228</v>
      </c>
      <c r="D284" s="57" t="s">
        <v>73</v>
      </c>
      <c r="E284" s="28">
        <v>32</v>
      </c>
      <c r="F284" s="94">
        <v>31.79</v>
      </c>
      <c r="G284" s="111">
        <f t="shared" si="5"/>
        <v>99.34375</v>
      </c>
      <c r="H284" s="17"/>
      <c r="I284" s="7"/>
    </row>
    <row r="285" spans="2:9" ht="12.75">
      <c r="B285" s="44"/>
      <c r="C285" s="44">
        <v>4229</v>
      </c>
      <c r="D285" s="57" t="s">
        <v>73</v>
      </c>
      <c r="E285" s="28">
        <v>375</v>
      </c>
      <c r="F285" s="94">
        <v>375.72</v>
      </c>
      <c r="G285" s="111">
        <f t="shared" si="5"/>
        <v>100.19200000000001</v>
      </c>
      <c r="H285" s="17"/>
      <c r="I285" s="7"/>
    </row>
    <row r="286" spans="2:9" ht="25.5">
      <c r="B286" s="44"/>
      <c r="C286" s="44">
        <v>4249</v>
      </c>
      <c r="D286" s="57" t="s">
        <v>64</v>
      </c>
      <c r="E286" s="28">
        <v>420</v>
      </c>
      <c r="F286" s="94">
        <v>420</v>
      </c>
      <c r="G286" s="111">
        <f t="shared" si="5"/>
        <v>100</v>
      </c>
      <c r="H286" s="17"/>
      <c r="I286" s="7"/>
    </row>
    <row r="287" spans="2:9" ht="25.5">
      <c r="B287" s="44"/>
      <c r="C287" s="44">
        <v>4300</v>
      </c>
      <c r="D287" s="57" t="s">
        <v>18</v>
      </c>
      <c r="E287" s="28">
        <v>57140</v>
      </c>
      <c r="F287" s="94">
        <v>57117.69</v>
      </c>
      <c r="G287" s="111">
        <f t="shared" si="5"/>
        <v>99.9609555477774</v>
      </c>
      <c r="H287" s="17" t="s">
        <v>250</v>
      </c>
      <c r="I287" s="7"/>
    </row>
    <row r="288" spans="2:9" ht="12.75">
      <c r="B288" s="44"/>
      <c r="C288" s="44">
        <v>4308</v>
      </c>
      <c r="D288" s="57" t="s">
        <v>18</v>
      </c>
      <c r="E288" s="28">
        <v>2297</v>
      </c>
      <c r="F288" s="94">
        <v>2295.72</v>
      </c>
      <c r="G288" s="111">
        <f t="shared" si="5"/>
        <v>99.94427514148889</v>
      </c>
      <c r="H288" s="17"/>
      <c r="I288" s="7"/>
    </row>
    <row r="289" spans="2:9" ht="12.75">
      <c r="B289" s="44"/>
      <c r="C289" s="44">
        <v>4309</v>
      </c>
      <c r="D289" s="57" t="s">
        <v>18</v>
      </c>
      <c r="E289" s="28">
        <v>840</v>
      </c>
      <c r="F289" s="94">
        <v>839.28</v>
      </c>
      <c r="G289" s="111">
        <f t="shared" si="5"/>
        <v>99.91428571428571</v>
      </c>
      <c r="H289" s="17"/>
      <c r="I289" s="7"/>
    </row>
    <row r="290" spans="2:9" ht="25.5">
      <c r="B290" s="44"/>
      <c r="C290" s="44">
        <v>4440</v>
      </c>
      <c r="D290" s="57" t="s">
        <v>154</v>
      </c>
      <c r="E290" s="28">
        <v>35719</v>
      </c>
      <c r="F290" s="94">
        <v>35719</v>
      </c>
      <c r="G290" s="111">
        <f t="shared" si="5"/>
        <v>100</v>
      </c>
      <c r="H290" s="17"/>
      <c r="I290" s="7"/>
    </row>
    <row r="291" spans="2:9" ht="12.75">
      <c r="B291" s="44"/>
      <c r="C291" s="44">
        <v>6050</v>
      </c>
      <c r="D291" s="57" t="s">
        <v>20</v>
      </c>
      <c r="E291" s="28">
        <v>50000</v>
      </c>
      <c r="F291" s="94">
        <v>49731.4</v>
      </c>
      <c r="G291" s="111">
        <f t="shared" si="5"/>
        <v>99.4628</v>
      </c>
      <c r="H291" s="17"/>
      <c r="I291" s="7"/>
    </row>
    <row r="292" spans="1:9" s="15" customFormat="1" ht="12.75">
      <c r="A292" s="119">
        <v>851</v>
      </c>
      <c r="B292" s="119"/>
      <c r="C292" s="119"/>
      <c r="D292" s="104" t="s">
        <v>182</v>
      </c>
      <c r="E292" s="120">
        <f>SUM(E293,E295,E305)</f>
        <v>118500</v>
      </c>
      <c r="F292" s="121">
        <f>SUM(F293,F295,F305)</f>
        <v>100999.69</v>
      </c>
      <c r="G292" s="105">
        <f t="shared" si="5"/>
        <v>85.231805907173</v>
      </c>
      <c r="H292" s="122"/>
      <c r="I292" s="133"/>
    </row>
    <row r="293" spans="1:9" s="15" customFormat="1" ht="12.75">
      <c r="A293" s="119"/>
      <c r="B293" s="119">
        <v>85153</v>
      </c>
      <c r="C293" s="119"/>
      <c r="D293" s="104" t="s">
        <v>187</v>
      </c>
      <c r="E293" s="120">
        <f>SUM(E294)</f>
        <v>5000</v>
      </c>
      <c r="F293" s="121">
        <f>SUM(F294)</f>
        <v>2440</v>
      </c>
      <c r="G293" s="105">
        <f t="shared" si="5"/>
        <v>48.8</v>
      </c>
      <c r="H293" s="122"/>
      <c r="I293" s="133"/>
    </row>
    <row r="294" spans="1:9" s="113" customFormat="1" ht="12.75">
      <c r="A294" s="114"/>
      <c r="B294" s="114"/>
      <c r="C294" s="114">
        <v>4300</v>
      </c>
      <c r="D294" s="57" t="s">
        <v>18</v>
      </c>
      <c r="E294" s="116">
        <v>5000</v>
      </c>
      <c r="F294" s="117">
        <v>2440</v>
      </c>
      <c r="G294" s="111">
        <f t="shared" si="5"/>
        <v>48.8</v>
      </c>
      <c r="H294" s="118" t="s">
        <v>251</v>
      </c>
      <c r="I294" s="134"/>
    </row>
    <row r="295" spans="1:9" s="15" customFormat="1" ht="12.75">
      <c r="A295" s="119"/>
      <c r="B295" s="119">
        <v>85154</v>
      </c>
      <c r="C295" s="119"/>
      <c r="D295" s="104" t="s">
        <v>183</v>
      </c>
      <c r="E295" s="120">
        <f>SUM(E296:E303)</f>
        <v>109000</v>
      </c>
      <c r="F295" s="121">
        <f>SUM(F296:F303)</f>
        <v>94509.69</v>
      </c>
      <c r="G295" s="105">
        <f t="shared" si="5"/>
        <v>86.70613761467891</v>
      </c>
      <c r="H295" s="122"/>
      <c r="I295" s="133"/>
    </row>
    <row r="296" spans="1:9" s="113" customFormat="1" ht="38.25">
      <c r="A296" s="114"/>
      <c r="B296" s="114"/>
      <c r="C296" s="114">
        <v>2710</v>
      </c>
      <c r="D296" s="108" t="s">
        <v>188</v>
      </c>
      <c r="E296" s="116">
        <v>3000</v>
      </c>
      <c r="F296" s="117">
        <v>3000</v>
      </c>
      <c r="G296" s="111">
        <f t="shared" si="5"/>
        <v>100</v>
      </c>
      <c r="H296" s="118" t="s">
        <v>252</v>
      </c>
      <c r="I296" s="134"/>
    </row>
    <row r="297" spans="2:9" ht="38.25">
      <c r="B297" s="44"/>
      <c r="C297" s="44">
        <v>2820</v>
      </c>
      <c r="D297" s="57" t="s">
        <v>93</v>
      </c>
      <c r="E297" s="28">
        <v>44700</v>
      </c>
      <c r="F297" s="94">
        <v>43126</v>
      </c>
      <c r="G297" s="111">
        <f t="shared" si="5"/>
        <v>96.47874720357942</v>
      </c>
      <c r="H297" s="17" t="s">
        <v>184</v>
      </c>
      <c r="I297" s="7"/>
    </row>
    <row r="298" spans="2:9" ht="25.5">
      <c r="B298" s="44"/>
      <c r="C298" s="44">
        <v>4170</v>
      </c>
      <c r="D298" s="57" t="s">
        <v>29</v>
      </c>
      <c r="E298" s="28">
        <v>16300</v>
      </c>
      <c r="F298" s="94">
        <v>14760</v>
      </c>
      <c r="G298" s="111">
        <f t="shared" si="5"/>
        <v>90.5521472392638</v>
      </c>
      <c r="H298" s="17" t="s">
        <v>185</v>
      </c>
      <c r="I298" s="7"/>
    </row>
    <row r="299" spans="2:9" ht="25.5">
      <c r="B299" s="44"/>
      <c r="C299" s="44">
        <v>4210</v>
      </c>
      <c r="D299" s="57" t="s">
        <v>17</v>
      </c>
      <c r="E299" s="28">
        <v>5300</v>
      </c>
      <c r="F299" s="94">
        <v>3571.93</v>
      </c>
      <c r="G299" s="111">
        <f t="shared" si="5"/>
        <v>67.39490566037736</v>
      </c>
      <c r="H299" s="17" t="s">
        <v>253</v>
      </c>
      <c r="I299" s="7"/>
    </row>
    <row r="300" spans="2:9" ht="12.75">
      <c r="B300" s="44"/>
      <c r="C300" s="44">
        <v>4220</v>
      </c>
      <c r="D300" s="57" t="s">
        <v>73</v>
      </c>
      <c r="E300" s="28">
        <v>8400</v>
      </c>
      <c r="F300" s="94">
        <v>4880.91</v>
      </c>
      <c r="G300" s="111">
        <f t="shared" si="5"/>
        <v>58.106071428571425</v>
      </c>
      <c r="H300" s="17"/>
      <c r="I300" s="7"/>
    </row>
    <row r="301" spans="2:9" ht="25.5">
      <c r="B301" s="44"/>
      <c r="C301" s="44">
        <v>4300</v>
      </c>
      <c r="D301" s="57" t="s">
        <v>18</v>
      </c>
      <c r="E301" s="28">
        <v>23800</v>
      </c>
      <c r="F301" s="94">
        <v>19817.49</v>
      </c>
      <c r="G301" s="111">
        <f t="shared" si="5"/>
        <v>83.26676470588235</v>
      </c>
      <c r="H301" s="17" t="s">
        <v>186</v>
      </c>
      <c r="I301" s="7"/>
    </row>
    <row r="302" spans="2:9" ht="27" customHeight="1">
      <c r="B302" s="44"/>
      <c r="C302" s="44">
        <v>4410</v>
      </c>
      <c r="D302" s="57" t="s">
        <v>44</v>
      </c>
      <c r="E302" s="28">
        <v>1500</v>
      </c>
      <c r="F302" s="94">
        <v>0</v>
      </c>
      <c r="G302" s="111">
        <f t="shared" si="5"/>
        <v>0</v>
      </c>
      <c r="H302" s="17"/>
      <c r="I302" s="7"/>
    </row>
    <row r="303" spans="2:9" ht="27" customHeight="1">
      <c r="B303" s="44"/>
      <c r="C303" s="44">
        <v>6060</v>
      </c>
      <c r="D303" s="57" t="s">
        <v>174</v>
      </c>
      <c r="E303" s="28">
        <v>6000</v>
      </c>
      <c r="F303" s="94">
        <v>5353.36</v>
      </c>
      <c r="G303" s="111">
        <f t="shared" si="5"/>
        <v>89.22266666666665</v>
      </c>
      <c r="H303" s="17"/>
      <c r="I303" s="7"/>
    </row>
    <row r="304" spans="2:9" ht="56.25" customHeight="1">
      <c r="B304" s="44"/>
      <c r="C304" s="44"/>
      <c r="D304" s="127" t="s">
        <v>254</v>
      </c>
      <c r="E304" s="28"/>
      <c r="F304" s="94"/>
      <c r="G304" s="111"/>
      <c r="H304" s="17"/>
      <c r="I304" s="7"/>
    </row>
    <row r="305" spans="1:9" s="15" customFormat="1" ht="14.25" customHeight="1">
      <c r="A305" s="119"/>
      <c r="B305" s="119">
        <v>85195</v>
      </c>
      <c r="C305" s="119"/>
      <c r="D305" s="104" t="s">
        <v>23</v>
      </c>
      <c r="E305" s="120">
        <f>SUM(E306)</f>
        <v>4500</v>
      </c>
      <c r="F305" s="121">
        <f>SUM(F306)</f>
        <v>4050</v>
      </c>
      <c r="G305" s="105">
        <f t="shared" si="5"/>
        <v>90</v>
      </c>
      <c r="H305" s="122"/>
      <c r="I305" s="133"/>
    </row>
    <row r="306" spans="2:9" ht="27.75" customHeight="1">
      <c r="B306" s="44"/>
      <c r="C306" s="44">
        <v>4270</v>
      </c>
      <c r="D306" s="108" t="s">
        <v>27</v>
      </c>
      <c r="E306" s="28">
        <v>4500</v>
      </c>
      <c r="F306" s="94">
        <v>4050</v>
      </c>
      <c r="G306" s="111">
        <f t="shared" si="5"/>
        <v>90</v>
      </c>
      <c r="H306" s="17" t="s">
        <v>255</v>
      </c>
      <c r="I306" s="7"/>
    </row>
    <row r="307" spans="1:9" s="6" customFormat="1" ht="12.75">
      <c r="A307" s="43">
        <v>852</v>
      </c>
      <c r="B307" s="43"/>
      <c r="C307" s="43"/>
      <c r="D307" s="58" t="s">
        <v>177</v>
      </c>
      <c r="E307" s="29">
        <f>SUM(E308,E327)</f>
        <v>4206078</v>
      </c>
      <c r="F307" s="92">
        <f>SUM(F308,F327)</f>
        <v>4044412.9699999997</v>
      </c>
      <c r="G307" s="105">
        <f t="shared" si="5"/>
        <v>96.15639486476475</v>
      </c>
      <c r="H307" s="64"/>
      <c r="I307" s="8"/>
    </row>
    <row r="308" spans="2:9" ht="12.75">
      <c r="B308" s="44"/>
      <c r="C308" s="44"/>
      <c r="D308" s="57" t="s">
        <v>178</v>
      </c>
      <c r="E308" s="28">
        <f>SUM(E309,E323,E325)</f>
        <v>2930000</v>
      </c>
      <c r="F308" s="94">
        <f>SUM(F309,F323,F325)</f>
        <v>2846185.6199999996</v>
      </c>
      <c r="G308" s="111">
        <f t="shared" si="5"/>
        <v>97.13944095563139</v>
      </c>
      <c r="H308" s="17"/>
      <c r="I308" s="7"/>
    </row>
    <row r="309" spans="1:9" s="15" customFormat="1" ht="38.25">
      <c r="A309" s="119"/>
      <c r="B309" s="119">
        <v>85212</v>
      </c>
      <c r="C309" s="119"/>
      <c r="D309" s="104" t="s">
        <v>179</v>
      </c>
      <c r="E309" s="120">
        <f>SUM(E310:E322)</f>
        <v>2718000</v>
      </c>
      <c r="F309" s="121">
        <f>SUM(F310:F322)</f>
        <v>2646176.8099999996</v>
      </c>
      <c r="G309" s="105">
        <f t="shared" si="5"/>
        <v>97.35749852832964</v>
      </c>
      <c r="H309" s="122"/>
      <c r="I309" s="133"/>
    </row>
    <row r="310" spans="2:9" ht="12.75">
      <c r="B310" s="44"/>
      <c r="C310" s="44">
        <v>3110</v>
      </c>
      <c r="D310" s="57" t="s">
        <v>70</v>
      </c>
      <c r="E310" s="28">
        <v>2581000</v>
      </c>
      <c r="F310" s="94">
        <v>2532290.09</v>
      </c>
      <c r="G310" s="111">
        <f t="shared" si="5"/>
        <v>98.11275048430839</v>
      </c>
      <c r="H310" s="17"/>
      <c r="I310" s="7"/>
    </row>
    <row r="311" spans="1:9" s="113" customFormat="1" ht="12.75">
      <c r="A311" s="114"/>
      <c r="B311" s="114"/>
      <c r="C311" s="114">
        <v>4010</v>
      </c>
      <c r="D311" s="108" t="s">
        <v>38</v>
      </c>
      <c r="E311" s="116">
        <v>56500</v>
      </c>
      <c r="F311" s="117">
        <v>49300.76</v>
      </c>
      <c r="G311" s="111">
        <f t="shared" si="5"/>
        <v>87.25798230088496</v>
      </c>
      <c r="H311" s="118"/>
      <c r="I311" s="134"/>
    </row>
    <row r="312" spans="2:9" ht="12.75">
      <c r="B312" s="44"/>
      <c r="C312" s="44">
        <v>4110</v>
      </c>
      <c r="D312" s="57" t="s">
        <v>28</v>
      </c>
      <c r="E312" s="28">
        <v>48780</v>
      </c>
      <c r="F312" s="94">
        <v>34664.18</v>
      </c>
      <c r="G312" s="111">
        <f t="shared" si="5"/>
        <v>71.06227962279623</v>
      </c>
      <c r="H312" s="17"/>
      <c r="I312" s="7"/>
    </row>
    <row r="313" spans="2:9" ht="12.75">
      <c r="B313" s="44"/>
      <c r="C313" s="44">
        <v>4120</v>
      </c>
      <c r="D313" s="57" t="s">
        <v>40</v>
      </c>
      <c r="E313" s="28">
        <v>1700</v>
      </c>
      <c r="F313" s="94">
        <v>1179.12</v>
      </c>
      <c r="G313" s="111">
        <f t="shared" si="5"/>
        <v>69.35999999999999</v>
      </c>
      <c r="H313" s="17"/>
      <c r="I313" s="7"/>
    </row>
    <row r="314" spans="2:9" ht="12.75">
      <c r="B314" s="44"/>
      <c r="C314" s="44">
        <v>4170</v>
      </c>
      <c r="D314" s="57" t="s">
        <v>29</v>
      </c>
      <c r="E314" s="28">
        <v>2250</v>
      </c>
      <c r="F314" s="94">
        <v>2250</v>
      </c>
      <c r="G314" s="111">
        <f t="shared" si="5"/>
        <v>100</v>
      </c>
      <c r="H314" s="17"/>
      <c r="I314" s="7"/>
    </row>
    <row r="315" spans="2:9" ht="12.75">
      <c r="B315" s="44"/>
      <c r="C315" s="44">
        <v>4210</v>
      </c>
      <c r="D315" s="57" t="s">
        <v>17</v>
      </c>
      <c r="E315" s="28">
        <v>5970</v>
      </c>
      <c r="F315" s="94">
        <v>5174.61</v>
      </c>
      <c r="G315" s="111">
        <f t="shared" si="5"/>
        <v>86.67688442211055</v>
      </c>
      <c r="H315" s="17"/>
      <c r="I315" s="7"/>
    </row>
    <row r="316" spans="2:9" ht="12.75">
      <c r="B316" s="44"/>
      <c r="C316" s="44">
        <v>4300</v>
      </c>
      <c r="D316" s="57" t="s">
        <v>189</v>
      </c>
      <c r="E316" s="28">
        <v>5930</v>
      </c>
      <c r="F316" s="94">
        <v>5696.06</v>
      </c>
      <c r="G316" s="111">
        <f t="shared" si="5"/>
        <v>96.0549747048904</v>
      </c>
      <c r="H316" s="17"/>
      <c r="I316" s="7"/>
    </row>
    <row r="317" spans="2:9" ht="12.75">
      <c r="B317" s="44"/>
      <c r="C317" s="44">
        <v>4350</v>
      </c>
      <c r="D317" s="57" t="s">
        <v>43</v>
      </c>
      <c r="E317" s="28">
        <v>170</v>
      </c>
      <c r="F317" s="94">
        <v>169.89</v>
      </c>
      <c r="G317" s="111">
        <f t="shared" si="5"/>
        <v>99.93529411764706</v>
      </c>
      <c r="H317" s="17"/>
      <c r="I317" s="7"/>
    </row>
    <row r="318" spans="2:9" ht="25.5">
      <c r="B318" s="44"/>
      <c r="C318" s="44">
        <v>4370</v>
      </c>
      <c r="D318" s="57" t="s">
        <v>171</v>
      </c>
      <c r="E318" s="28">
        <v>355</v>
      </c>
      <c r="F318" s="94">
        <v>304.15</v>
      </c>
      <c r="G318" s="111">
        <f t="shared" si="5"/>
        <v>85.67605633802816</v>
      </c>
      <c r="H318" s="17"/>
      <c r="I318" s="7"/>
    </row>
    <row r="319" spans="2:9" ht="25.5">
      <c r="B319" s="44"/>
      <c r="C319" s="44">
        <v>4700</v>
      </c>
      <c r="D319" s="57" t="s">
        <v>173</v>
      </c>
      <c r="E319" s="28">
        <v>2045</v>
      </c>
      <c r="F319" s="94">
        <v>2045</v>
      </c>
      <c r="G319" s="111">
        <f t="shared" si="5"/>
        <v>100</v>
      </c>
      <c r="H319" s="17"/>
      <c r="I319" s="7"/>
    </row>
    <row r="320" spans="2:9" ht="25.5">
      <c r="B320" s="44"/>
      <c r="C320" s="44">
        <v>4740</v>
      </c>
      <c r="D320" s="52" t="s">
        <v>169</v>
      </c>
      <c r="E320" s="28">
        <v>1100</v>
      </c>
      <c r="F320" s="94">
        <v>1037.51</v>
      </c>
      <c r="G320" s="111">
        <f t="shared" si="5"/>
        <v>94.3190909090909</v>
      </c>
      <c r="H320" s="17"/>
      <c r="I320" s="7"/>
    </row>
    <row r="321" spans="2:9" ht="25.5">
      <c r="B321" s="44"/>
      <c r="C321" s="44">
        <v>4750</v>
      </c>
      <c r="D321" s="57" t="s">
        <v>172</v>
      </c>
      <c r="E321" s="28">
        <v>2200</v>
      </c>
      <c r="F321" s="94">
        <v>2065.44</v>
      </c>
      <c r="G321" s="111">
        <f t="shared" si="5"/>
        <v>93.88363636363637</v>
      </c>
      <c r="H321" s="17"/>
      <c r="I321" s="7"/>
    </row>
    <row r="322" spans="2:9" ht="25.5">
      <c r="B322" s="44"/>
      <c r="C322" s="44">
        <v>6060</v>
      </c>
      <c r="D322" s="57" t="s">
        <v>174</v>
      </c>
      <c r="E322" s="28">
        <v>10000</v>
      </c>
      <c r="F322" s="94">
        <v>10000</v>
      </c>
      <c r="G322" s="111">
        <f t="shared" si="5"/>
        <v>100</v>
      </c>
      <c r="H322" s="17"/>
      <c r="I322" s="7"/>
    </row>
    <row r="323" spans="1:9" s="15" customFormat="1" ht="64.5" customHeight="1">
      <c r="A323" s="119"/>
      <c r="B323" s="119">
        <v>85213</v>
      </c>
      <c r="C323" s="119"/>
      <c r="D323" s="104" t="s">
        <v>294</v>
      </c>
      <c r="E323" s="120">
        <f>SUM(E324)</f>
        <v>17500</v>
      </c>
      <c r="F323" s="121">
        <f>SUM(F324)</f>
        <v>16835.4</v>
      </c>
      <c r="G323" s="105">
        <f t="shared" si="5"/>
        <v>96.20228571428572</v>
      </c>
      <c r="H323" s="122"/>
      <c r="I323" s="133"/>
    </row>
    <row r="324" spans="2:9" ht="12.75">
      <c r="B324" s="44"/>
      <c r="C324" s="44">
        <v>4130</v>
      </c>
      <c r="D324" s="57" t="s">
        <v>180</v>
      </c>
      <c r="E324" s="28">
        <v>17500</v>
      </c>
      <c r="F324" s="94">
        <v>16835.4</v>
      </c>
      <c r="G324" s="111">
        <f t="shared" si="5"/>
        <v>96.20228571428572</v>
      </c>
      <c r="H324" s="17"/>
      <c r="I324" s="7"/>
    </row>
    <row r="325" spans="2:9" ht="25.5">
      <c r="B325" s="119">
        <v>85214</v>
      </c>
      <c r="C325" s="119"/>
      <c r="D325" s="104" t="s">
        <v>181</v>
      </c>
      <c r="E325" s="120">
        <f>SUM(E326)</f>
        <v>194500</v>
      </c>
      <c r="F325" s="121">
        <f>SUM(F326)</f>
        <v>183173.41</v>
      </c>
      <c r="G325" s="105">
        <f t="shared" si="5"/>
        <v>94.17656041131106</v>
      </c>
      <c r="H325" s="17"/>
      <c r="I325" s="7"/>
    </row>
    <row r="326" spans="2:9" ht="12.75">
      <c r="B326" s="44"/>
      <c r="C326" s="44">
        <v>3110</v>
      </c>
      <c r="D326" s="57" t="s">
        <v>70</v>
      </c>
      <c r="E326" s="28">
        <v>194500</v>
      </c>
      <c r="F326" s="94">
        <v>183173.41</v>
      </c>
      <c r="G326" s="111">
        <f t="shared" si="5"/>
        <v>94.17656041131106</v>
      </c>
      <c r="H326" s="17"/>
      <c r="I326" s="7"/>
    </row>
    <row r="327" spans="2:9" ht="12.75">
      <c r="B327" s="44"/>
      <c r="C327" s="44"/>
      <c r="D327" s="127" t="s">
        <v>204</v>
      </c>
      <c r="E327" s="28">
        <f>SUM(E328,E330,E336,E356,E360)</f>
        <v>1276078</v>
      </c>
      <c r="F327" s="94">
        <f>SUM(F328,F330,F336,F356,F360)</f>
        <v>1198227.3499999999</v>
      </c>
      <c r="G327" s="111">
        <f t="shared" si="5"/>
        <v>93.89922481227634</v>
      </c>
      <c r="H327" s="17"/>
      <c r="I327" s="7"/>
    </row>
    <row r="328" spans="1:9" s="15" customFormat="1" ht="29.25" customHeight="1">
      <c r="A328" s="119"/>
      <c r="B328" s="119">
        <v>85214</v>
      </c>
      <c r="C328" s="119"/>
      <c r="D328" s="104" t="s">
        <v>181</v>
      </c>
      <c r="E328" s="120">
        <f>SUM(E329)</f>
        <v>391979</v>
      </c>
      <c r="F328" s="121">
        <f>SUM(F329)</f>
        <v>362325.5</v>
      </c>
      <c r="G328" s="105">
        <f t="shared" si="5"/>
        <v>92.43492636085097</v>
      </c>
      <c r="H328" s="122"/>
      <c r="I328" s="133"/>
    </row>
    <row r="329" spans="1:9" s="6" customFormat="1" ht="12.75">
      <c r="A329" s="43"/>
      <c r="B329" s="43"/>
      <c r="C329" s="44">
        <v>3110</v>
      </c>
      <c r="D329" s="57" t="s">
        <v>70</v>
      </c>
      <c r="E329" s="116">
        <v>391979</v>
      </c>
      <c r="F329" s="117">
        <v>362325.5</v>
      </c>
      <c r="G329" s="111">
        <f t="shared" si="5"/>
        <v>92.43492636085097</v>
      </c>
      <c r="H329" s="64"/>
      <c r="I329" s="8"/>
    </row>
    <row r="330" spans="1:9" s="15" customFormat="1" ht="12.75">
      <c r="A330" s="119"/>
      <c r="B330" s="119">
        <v>85215</v>
      </c>
      <c r="C330" s="119"/>
      <c r="D330" s="128" t="s">
        <v>190</v>
      </c>
      <c r="E330" s="120">
        <f>SUM(E331:E335)</f>
        <v>127000</v>
      </c>
      <c r="F330" s="121">
        <f>SUM(F331:F335)</f>
        <v>123997.89</v>
      </c>
      <c r="G330" s="105">
        <f t="shared" si="5"/>
        <v>97.63613385826771</v>
      </c>
      <c r="H330" s="122"/>
      <c r="I330" s="133"/>
    </row>
    <row r="331" spans="2:9" ht="12.75">
      <c r="B331" s="44"/>
      <c r="C331" s="44">
        <v>3110</v>
      </c>
      <c r="D331" s="57" t="s">
        <v>70</v>
      </c>
      <c r="E331" s="28">
        <v>123000</v>
      </c>
      <c r="F331" s="94">
        <v>120304.07</v>
      </c>
      <c r="G331" s="111">
        <f t="shared" si="5"/>
        <v>97.80818699186993</v>
      </c>
      <c r="H331" s="17"/>
      <c r="I331" s="7"/>
    </row>
    <row r="332" spans="2:9" ht="12.75">
      <c r="B332" s="44"/>
      <c r="C332" s="44">
        <v>4210</v>
      </c>
      <c r="D332" s="57" t="s">
        <v>17</v>
      </c>
      <c r="E332" s="28">
        <v>1500</v>
      </c>
      <c r="F332" s="94">
        <v>1452.51</v>
      </c>
      <c r="G332" s="111">
        <f t="shared" si="5"/>
        <v>96.834</v>
      </c>
      <c r="H332" s="17"/>
      <c r="I332" s="7"/>
    </row>
    <row r="333" spans="2:9" ht="12.75">
      <c r="B333" s="44"/>
      <c r="C333" s="44">
        <v>4300</v>
      </c>
      <c r="D333" s="57" t="s">
        <v>18</v>
      </c>
      <c r="E333" s="28">
        <v>1663</v>
      </c>
      <c r="F333" s="94">
        <v>1404.69</v>
      </c>
      <c r="G333" s="111">
        <f t="shared" si="5"/>
        <v>84.46722790138304</v>
      </c>
      <c r="H333" s="17"/>
      <c r="I333" s="7"/>
    </row>
    <row r="334" spans="2:9" ht="25.5">
      <c r="B334" s="44"/>
      <c r="C334" s="44">
        <v>4740</v>
      </c>
      <c r="D334" s="52" t="s">
        <v>169</v>
      </c>
      <c r="E334" s="28">
        <v>349</v>
      </c>
      <c r="F334" s="94">
        <v>348.62</v>
      </c>
      <c r="G334" s="111">
        <f t="shared" si="5"/>
        <v>99.89111747851003</v>
      </c>
      <c r="H334" s="17"/>
      <c r="I334" s="7"/>
    </row>
    <row r="335" spans="2:9" ht="25.5">
      <c r="B335" s="44"/>
      <c r="C335" s="44">
        <v>4750</v>
      </c>
      <c r="D335" s="57" t="s">
        <v>172</v>
      </c>
      <c r="E335" s="28">
        <v>488</v>
      </c>
      <c r="F335" s="94">
        <v>488</v>
      </c>
      <c r="G335" s="111">
        <f t="shared" si="5"/>
        <v>100</v>
      </c>
      <c r="H335" s="17"/>
      <c r="I335" s="7"/>
    </row>
    <row r="336" spans="1:9" s="15" customFormat="1" ht="12.75">
      <c r="A336" s="119"/>
      <c r="B336" s="119">
        <v>85219</v>
      </c>
      <c r="C336" s="119"/>
      <c r="D336" s="104" t="s">
        <v>191</v>
      </c>
      <c r="E336" s="120">
        <f>SUM(E337:E355)</f>
        <v>434939</v>
      </c>
      <c r="F336" s="121">
        <f>SUM(F337:F355)</f>
        <v>412122.4199999999</v>
      </c>
      <c r="G336" s="105">
        <f t="shared" si="5"/>
        <v>94.75407355974055</v>
      </c>
      <c r="H336" s="122"/>
      <c r="I336" s="133"/>
    </row>
    <row r="337" spans="1:9" s="113" customFormat="1" ht="12.75">
      <c r="A337" s="114"/>
      <c r="B337" s="114"/>
      <c r="C337" s="114">
        <v>3020</v>
      </c>
      <c r="D337" s="108" t="s">
        <v>36</v>
      </c>
      <c r="E337" s="116">
        <v>558</v>
      </c>
      <c r="F337" s="117">
        <v>558</v>
      </c>
      <c r="G337" s="111">
        <f t="shared" si="5"/>
        <v>100</v>
      </c>
      <c r="H337" s="118"/>
      <c r="I337" s="134"/>
    </row>
    <row r="338" spans="2:9" ht="12.75">
      <c r="B338" s="44"/>
      <c r="C338" s="44">
        <v>4010</v>
      </c>
      <c r="D338" s="57" t="s">
        <v>38</v>
      </c>
      <c r="E338" s="28">
        <v>283920</v>
      </c>
      <c r="F338" s="94">
        <v>269029.33</v>
      </c>
      <c r="G338" s="111">
        <f t="shared" si="5"/>
        <v>94.75532896590589</v>
      </c>
      <c r="H338" s="17"/>
      <c r="I338" s="7"/>
    </row>
    <row r="339" spans="1:9" s="113" customFormat="1" ht="12.75">
      <c r="A339" s="114"/>
      <c r="B339" s="114"/>
      <c r="C339" s="114">
        <v>4040</v>
      </c>
      <c r="D339" s="108" t="s">
        <v>39</v>
      </c>
      <c r="E339" s="116">
        <v>23974</v>
      </c>
      <c r="F339" s="117">
        <v>23974</v>
      </c>
      <c r="G339" s="111">
        <f t="shared" si="5"/>
        <v>100</v>
      </c>
      <c r="H339" s="118"/>
      <c r="I339" s="134"/>
    </row>
    <row r="340" spans="1:9" s="113" customFormat="1" ht="12.75">
      <c r="A340" s="114"/>
      <c r="B340" s="114"/>
      <c r="C340" s="114">
        <v>4110</v>
      </c>
      <c r="D340" s="108" t="s">
        <v>28</v>
      </c>
      <c r="E340" s="116">
        <v>48720</v>
      </c>
      <c r="F340" s="117">
        <v>44173.09</v>
      </c>
      <c r="G340" s="111">
        <f t="shared" si="5"/>
        <v>90.6672619047619</v>
      </c>
      <c r="H340" s="118"/>
      <c r="I340" s="134"/>
    </row>
    <row r="341" spans="1:9" s="113" customFormat="1" ht="12.75">
      <c r="A341" s="114"/>
      <c r="B341" s="114"/>
      <c r="C341" s="114">
        <v>4120</v>
      </c>
      <c r="D341" s="108" t="s">
        <v>40</v>
      </c>
      <c r="E341" s="116">
        <v>7600</v>
      </c>
      <c r="F341" s="117">
        <v>6792.35</v>
      </c>
      <c r="G341" s="111">
        <f aca="true" t="shared" si="6" ref="G341:G406">PRODUCT(F341/E341*100)</f>
        <v>89.37302631578949</v>
      </c>
      <c r="H341" s="118"/>
      <c r="I341" s="134"/>
    </row>
    <row r="342" spans="1:9" s="113" customFormat="1" ht="12.75">
      <c r="A342" s="114"/>
      <c r="B342" s="114"/>
      <c r="C342" s="114">
        <v>4170</v>
      </c>
      <c r="D342" s="108" t="s">
        <v>29</v>
      </c>
      <c r="E342" s="116">
        <v>3600</v>
      </c>
      <c r="F342" s="117">
        <v>2215.3</v>
      </c>
      <c r="G342" s="111">
        <f t="shared" si="6"/>
        <v>61.53611111111111</v>
      </c>
      <c r="H342" s="118"/>
      <c r="I342" s="134"/>
    </row>
    <row r="343" spans="1:9" s="113" customFormat="1" ht="12.75">
      <c r="A343" s="114"/>
      <c r="B343" s="114"/>
      <c r="C343" s="114">
        <v>4210</v>
      </c>
      <c r="D343" s="108" t="s">
        <v>17</v>
      </c>
      <c r="E343" s="116">
        <v>9642</v>
      </c>
      <c r="F343" s="117">
        <v>8846.38</v>
      </c>
      <c r="G343" s="111">
        <f t="shared" si="6"/>
        <v>91.74839244969922</v>
      </c>
      <c r="H343" s="118"/>
      <c r="I343" s="134"/>
    </row>
    <row r="344" spans="1:9" s="113" customFormat="1" ht="12.75">
      <c r="A344" s="114"/>
      <c r="B344" s="114"/>
      <c r="C344" s="114">
        <v>4270</v>
      </c>
      <c r="D344" s="108" t="s">
        <v>27</v>
      </c>
      <c r="E344" s="116">
        <v>2172</v>
      </c>
      <c r="F344" s="117">
        <v>2171.6</v>
      </c>
      <c r="G344" s="111">
        <f t="shared" si="6"/>
        <v>99.98158379373848</v>
      </c>
      <c r="H344" s="118"/>
      <c r="I344" s="134"/>
    </row>
    <row r="345" spans="1:9" s="113" customFormat="1" ht="12.75">
      <c r="A345" s="114"/>
      <c r="B345" s="114"/>
      <c r="C345" s="114">
        <v>4280</v>
      </c>
      <c r="D345" s="108" t="s">
        <v>41</v>
      </c>
      <c r="E345" s="116">
        <v>499</v>
      </c>
      <c r="F345" s="117">
        <v>499</v>
      </c>
      <c r="G345" s="111">
        <f t="shared" si="6"/>
        <v>100</v>
      </c>
      <c r="H345" s="118"/>
      <c r="I345" s="134"/>
    </row>
    <row r="346" spans="2:9" ht="12.75">
      <c r="B346" s="44"/>
      <c r="C346" s="44">
        <v>4300</v>
      </c>
      <c r="D346" s="57" t="s">
        <v>18</v>
      </c>
      <c r="E346" s="28">
        <v>15406</v>
      </c>
      <c r="F346" s="94">
        <v>15400.17</v>
      </c>
      <c r="G346" s="111">
        <f t="shared" si="6"/>
        <v>99.9621576009347</v>
      </c>
      <c r="H346" s="17"/>
      <c r="I346" s="7"/>
    </row>
    <row r="347" spans="2:9" ht="12.75">
      <c r="B347" s="44"/>
      <c r="C347" s="44">
        <v>4350</v>
      </c>
      <c r="D347" s="57" t="s">
        <v>43</v>
      </c>
      <c r="E347" s="28">
        <v>1869</v>
      </c>
      <c r="F347" s="94">
        <v>1868.75</v>
      </c>
      <c r="G347" s="111">
        <f t="shared" si="6"/>
        <v>99.98662386302836</v>
      </c>
      <c r="H347" s="17"/>
      <c r="I347" s="7"/>
    </row>
    <row r="348" spans="2:9" ht="25.5">
      <c r="B348" s="44"/>
      <c r="C348" s="44">
        <v>4370</v>
      </c>
      <c r="D348" s="57" t="s">
        <v>171</v>
      </c>
      <c r="E348" s="28">
        <v>3550</v>
      </c>
      <c r="F348" s="94">
        <v>3545.79</v>
      </c>
      <c r="G348" s="111">
        <f t="shared" si="6"/>
        <v>99.88140845070423</v>
      </c>
      <c r="H348" s="17"/>
      <c r="I348" s="7"/>
    </row>
    <row r="349" spans="2:9" ht="25.5">
      <c r="B349" s="44"/>
      <c r="C349" s="44">
        <v>4400</v>
      </c>
      <c r="D349" s="57" t="s">
        <v>281</v>
      </c>
      <c r="E349" s="28">
        <v>12600</v>
      </c>
      <c r="F349" s="94">
        <v>12600</v>
      </c>
      <c r="G349" s="111">
        <f t="shared" si="6"/>
        <v>100</v>
      </c>
      <c r="H349" s="17"/>
      <c r="I349" s="7"/>
    </row>
    <row r="350" spans="2:9" ht="12.75">
      <c r="B350" s="44"/>
      <c r="C350" s="44">
        <v>4410</v>
      </c>
      <c r="D350" s="57" t="s">
        <v>44</v>
      </c>
      <c r="E350" s="28">
        <v>4840</v>
      </c>
      <c r="F350" s="94">
        <v>4802.06</v>
      </c>
      <c r="G350" s="111">
        <f t="shared" si="6"/>
        <v>99.21611570247934</v>
      </c>
      <c r="H350" s="17"/>
      <c r="I350" s="7"/>
    </row>
    <row r="351" spans="2:9" ht="12.75">
      <c r="B351" s="44"/>
      <c r="C351" s="44">
        <v>4430</v>
      </c>
      <c r="D351" s="57" t="s">
        <v>42</v>
      </c>
      <c r="E351" s="28">
        <v>211</v>
      </c>
      <c r="F351" s="94">
        <v>211</v>
      </c>
      <c r="G351" s="111">
        <f t="shared" si="6"/>
        <v>100</v>
      </c>
      <c r="H351" s="17"/>
      <c r="I351" s="7"/>
    </row>
    <row r="352" spans="2:9" ht="25.5">
      <c r="B352" s="44"/>
      <c r="C352" s="44">
        <v>4440</v>
      </c>
      <c r="D352" s="57" t="s">
        <v>154</v>
      </c>
      <c r="E352" s="28">
        <v>10199</v>
      </c>
      <c r="F352" s="94">
        <v>10199</v>
      </c>
      <c r="G352" s="111">
        <f t="shared" si="6"/>
        <v>100</v>
      </c>
      <c r="H352" s="17"/>
      <c r="I352" s="7"/>
    </row>
    <row r="353" spans="2:9" ht="25.5">
      <c r="B353" s="44"/>
      <c r="C353" s="44">
        <v>4700</v>
      </c>
      <c r="D353" s="57" t="s">
        <v>173</v>
      </c>
      <c r="E353" s="28">
        <v>1559</v>
      </c>
      <c r="F353" s="94">
        <v>1559</v>
      </c>
      <c r="G353" s="111">
        <f t="shared" si="6"/>
        <v>100</v>
      </c>
      <c r="H353" s="17"/>
      <c r="I353" s="7"/>
    </row>
    <row r="354" spans="2:9" ht="25.5">
      <c r="B354" s="44"/>
      <c r="C354" s="44">
        <v>4740</v>
      </c>
      <c r="D354" s="52" t="s">
        <v>169</v>
      </c>
      <c r="E354" s="28">
        <v>340</v>
      </c>
      <c r="F354" s="94">
        <v>0</v>
      </c>
      <c r="G354" s="111">
        <f t="shared" si="6"/>
        <v>0</v>
      </c>
      <c r="H354" s="17"/>
      <c r="I354" s="7"/>
    </row>
    <row r="355" spans="2:9" ht="25.5">
      <c r="B355" s="44"/>
      <c r="C355" s="44">
        <v>4750</v>
      </c>
      <c r="D355" s="57" t="s">
        <v>172</v>
      </c>
      <c r="E355" s="28">
        <v>3680</v>
      </c>
      <c r="F355" s="94">
        <v>3677.6</v>
      </c>
      <c r="G355" s="111">
        <f t="shared" si="6"/>
        <v>99.93478260869566</v>
      </c>
      <c r="H355" s="17"/>
      <c r="I355" s="7"/>
    </row>
    <row r="356" spans="1:9" s="15" customFormat="1" ht="25.5">
      <c r="A356" s="119"/>
      <c r="B356" s="119">
        <v>85228</v>
      </c>
      <c r="C356" s="119"/>
      <c r="D356" s="104" t="s">
        <v>192</v>
      </c>
      <c r="E356" s="120">
        <f>SUM(E357:E359)</f>
        <v>12160</v>
      </c>
      <c r="F356" s="121">
        <f>SUM(F357:F359)</f>
        <v>11727.96</v>
      </c>
      <c r="G356" s="105">
        <f t="shared" si="6"/>
        <v>96.4470394736842</v>
      </c>
      <c r="H356" s="122"/>
      <c r="I356" s="133"/>
    </row>
    <row r="357" spans="2:9" ht="12.75">
      <c r="B357" s="44"/>
      <c r="C357" s="44">
        <v>4110</v>
      </c>
      <c r="D357" s="57" t="s">
        <v>28</v>
      </c>
      <c r="E357" s="28">
        <v>1500</v>
      </c>
      <c r="F357" s="94">
        <v>1327.4</v>
      </c>
      <c r="G357" s="111">
        <f t="shared" si="6"/>
        <v>88.49333333333334</v>
      </c>
      <c r="H357" s="17"/>
      <c r="I357" s="7"/>
    </row>
    <row r="358" spans="1:9" s="6" customFormat="1" ht="12.75">
      <c r="A358" s="43"/>
      <c r="B358" s="43"/>
      <c r="C358" s="44">
        <v>4120</v>
      </c>
      <c r="D358" s="57" t="s">
        <v>40</v>
      </c>
      <c r="E358" s="116">
        <v>260</v>
      </c>
      <c r="F358" s="117">
        <v>228.06</v>
      </c>
      <c r="G358" s="111">
        <f t="shared" si="6"/>
        <v>87.71538461538462</v>
      </c>
      <c r="H358" s="65"/>
      <c r="I358" s="8"/>
    </row>
    <row r="359" spans="1:9" s="113" customFormat="1" ht="12.75">
      <c r="A359" s="114"/>
      <c r="B359" s="114"/>
      <c r="C359" s="114">
        <v>4170</v>
      </c>
      <c r="D359" s="108" t="s">
        <v>29</v>
      </c>
      <c r="E359" s="116">
        <v>10400</v>
      </c>
      <c r="F359" s="117">
        <v>10172.5</v>
      </c>
      <c r="G359" s="111">
        <f t="shared" si="6"/>
        <v>97.8125</v>
      </c>
      <c r="H359" s="118"/>
      <c r="I359" s="134"/>
    </row>
    <row r="360" spans="1:9" s="15" customFormat="1" ht="12.75">
      <c r="A360" s="119"/>
      <c r="B360" s="119">
        <v>85295</v>
      </c>
      <c r="C360" s="119"/>
      <c r="D360" s="104" t="s">
        <v>23</v>
      </c>
      <c r="E360" s="120">
        <f>SUM(E361)</f>
        <v>310000</v>
      </c>
      <c r="F360" s="121">
        <f>SUM(F361)</f>
        <v>288053.58</v>
      </c>
      <c r="G360" s="105">
        <f t="shared" si="6"/>
        <v>92.92050967741936</v>
      </c>
      <c r="H360" s="122"/>
      <c r="I360" s="133"/>
    </row>
    <row r="361" spans="2:9" ht="12.75">
      <c r="B361" s="44"/>
      <c r="C361" s="44">
        <v>3110</v>
      </c>
      <c r="D361" s="57" t="s">
        <v>70</v>
      </c>
      <c r="E361" s="28">
        <v>310000</v>
      </c>
      <c r="F361" s="94">
        <v>288053.58</v>
      </c>
      <c r="G361" s="111">
        <f t="shared" si="6"/>
        <v>92.92050967741936</v>
      </c>
      <c r="H361" s="17"/>
      <c r="I361" s="7"/>
    </row>
    <row r="362" spans="1:9" s="15" customFormat="1" ht="25.5">
      <c r="A362" s="119">
        <v>853</v>
      </c>
      <c r="B362" s="119"/>
      <c r="C362" s="119"/>
      <c r="D362" s="104" t="s">
        <v>193</v>
      </c>
      <c r="E362" s="120">
        <f>SUM(E363)</f>
        <v>57340</v>
      </c>
      <c r="F362" s="121">
        <f>SUM(F363)</f>
        <v>53005.950000000004</v>
      </c>
      <c r="G362" s="105">
        <f t="shared" si="6"/>
        <v>92.44148936170214</v>
      </c>
      <c r="H362" s="122"/>
      <c r="I362" s="133"/>
    </row>
    <row r="363" spans="1:9" s="15" customFormat="1" ht="12.75">
      <c r="A363" s="119"/>
      <c r="B363" s="119">
        <v>85395</v>
      </c>
      <c r="C363" s="119"/>
      <c r="D363" s="104" t="s">
        <v>23</v>
      </c>
      <c r="E363" s="120">
        <f>SUM(E364:E374)</f>
        <v>57340</v>
      </c>
      <c r="F363" s="121">
        <f>SUM(F364:F374)</f>
        <v>53005.950000000004</v>
      </c>
      <c r="G363" s="105">
        <f t="shared" si="6"/>
        <v>92.44148936170214</v>
      </c>
      <c r="H363" s="122"/>
      <c r="I363" s="133"/>
    </row>
    <row r="364" spans="1:9" s="113" customFormat="1" ht="12.75">
      <c r="A364" s="114"/>
      <c r="B364" s="114"/>
      <c r="C364" s="114">
        <v>3119</v>
      </c>
      <c r="D364" s="57" t="s">
        <v>70</v>
      </c>
      <c r="E364" s="116">
        <v>6021</v>
      </c>
      <c r="F364" s="117">
        <v>5565.63</v>
      </c>
      <c r="G364" s="111">
        <f t="shared" si="6"/>
        <v>92.43697060288989</v>
      </c>
      <c r="H364" s="118"/>
      <c r="I364" s="134"/>
    </row>
    <row r="365" spans="1:9" s="113" customFormat="1" ht="12.75">
      <c r="A365" s="114"/>
      <c r="B365" s="114"/>
      <c r="C365" s="114">
        <v>4018</v>
      </c>
      <c r="D365" s="57" t="s">
        <v>38</v>
      </c>
      <c r="E365" s="116">
        <v>15859</v>
      </c>
      <c r="F365" s="117">
        <v>15732.83</v>
      </c>
      <c r="G365" s="111">
        <f t="shared" si="6"/>
        <v>99.2044265086071</v>
      </c>
      <c r="H365" s="118"/>
      <c r="I365" s="134"/>
    </row>
    <row r="366" spans="1:9" s="113" customFormat="1" ht="12.75">
      <c r="A366" s="114"/>
      <c r="B366" s="114"/>
      <c r="C366" s="114">
        <v>4019</v>
      </c>
      <c r="D366" s="57" t="s">
        <v>38</v>
      </c>
      <c r="E366" s="116">
        <v>2520</v>
      </c>
      <c r="F366" s="117">
        <v>2325.27</v>
      </c>
      <c r="G366" s="111">
        <f t="shared" si="6"/>
        <v>92.27261904761905</v>
      </c>
      <c r="H366" s="118"/>
      <c r="I366" s="134"/>
    </row>
    <row r="367" spans="1:9" s="113" customFormat="1" ht="12.75">
      <c r="A367" s="114"/>
      <c r="B367" s="114"/>
      <c r="C367" s="114">
        <v>4118</v>
      </c>
      <c r="D367" s="57" t="s">
        <v>28</v>
      </c>
      <c r="E367" s="116">
        <v>3344</v>
      </c>
      <c r="F367" s="117">
        <v>3257.22</v>
      </c>
      <c r="G367" s="111">
        <f t="shared" si="6"/>
        <v>97.40490430622009</v>
      </c>
      <c r="H367" s="118"/>
      <c r="I367" s="134"/>
    </row>
    <row r="368" spans="1:9" s="113" customFormat="1" ht="12.75">
      <c r="A368" s="114"/>
      <c r="B368" s="114"/>
      <c r="C368" s="114">
        <v>4119</v>
      </c>
      <c r="D368" s="57" t="s">
        <v>28</v>
      </c>
      <c r="E368" s="116">
        <v>60</v>
      </c>
      <c r="F368" s="117">
        <v>60</v>
      </c>
      <c r="G368" s="111">
        <f t="shared" si="6"/>
        <v>100</v>
      </c>
      <c r="H368" s="118"/>
      <c r="I368" s="134"/>
    </row>
    <row r="369" spans="1:9" s="113" customFormat="1" ht="12.75">
      <c r="A369" s="114"/>
      <c r="B369" s="114"/>
      <c r="C369" s="114">
        <v>4128</v>
      </c>
      <c r="D369" s="57" t="s">
        <v>40</v>
      </c>
      <c r="E369" s="116">
        <v>524</v>
      </c>
      <c r="F369" s="117">
        <v>516.71</v>
      </c>
      <c r="G369" s="111">
        <f t="shared" si="6"/>
        <v>98.6087786259542</v>
      </c>
      <c r="H369" s="118"/>
      <c r="I369" s="134"/>
    </row>
    <row r="370" spans="2:9" ht="12.75">
      <c r="B370" s="44"/>
      <c r="C370" s="44">
        <v>4178</v>
      </c>
      <c r="D370" s="57" t="s">
        <v>29</v>
      </c>
      <c r="E370" s="28">
        <v>12030</v>
      </c>
      <c r="F370" s="94">
        <v>11150</v>
      </c>
      <c r="G370" s="111">
        <f t="shared" si="6"/>
        <v>92.68495428096426</v>
      </c>
      <c r="H370" s="17"/>
      <c r="I370" s="7"/>
    </row>
    <row r="371" spans="1:9" s="113" customFormat="1" ht="12.75">
      <c r="A371" s="114"/>
      <c r="B371" s="114"/>
      <c r="C371" s="114">
        <v>4218</v>
      </c>
      <c r="D371" s="108" t="s">
        <v>17</v>
      </c>
      <c r="E371" s="116">
        <v>6434</v>
      </c>
      <c r="F371" s="117">
        <v>6223.28</v>
      </c>
      <c r="G371" s="111">
        <f t="shared" si="6"/>
        <v>96.72489897419956</v>
      </c>
      <c r="H371" s="118"/>
      <c r="I371" s="134"/>
    </row>
    <row r="372" spans="1:9" s="113" customFormat="1" ht="12.75">
      <c r="A372" s="114"/>
      <c r="B372" s="114"/>
      <c r="C372" s="114">
        <v>4288</v>
      </c>
      <c r="D372" s="108" t="s">
        <v>41</v>
      </c>
      <c r="E372" s="116">
        <v>1600</v>
      </c>
      <c r="F372" s="117">
        <v>1530</v>
      </c>
      <c r="G372" s="111">
        <f t="shared" si="6"/>
        <v>95.625</v>
      </c>
      <c r="H372" s="118"/>
      <c r="I372" s="134"/>
    </row>
    <row r="373" spans="1:9" s="6" customFormat="1" ht="12.75">
      <c r="A373" s="43"/>
      <c r="B373" s="43"/>
      <c r="C373" s="44">
        <v>4308</v>
      </c>
      <c r="D373" s="57" t="s">
        <v>18</v>
      </c>
      <c r="E373" s="116">
        <v>8248</v>
      </c>
      <c r="F373" s="117">
        <v>5960</v>
      </c>
      <c r="G373" s="111">
        <f t="shared" si="6"/>
        <v>72.25994180407372</v>
      </c>
      <c r="H373" s="64"/>
      <c r="I373" s="8"/>
    </row>
    <row r="374" spans="2:9" ht="25.5">
      <c r="B374" s="44"/>
      <c r="C374" s="44">
        <v>4758</v>
      </c>
      <c r="D374" s="57" t="s">
        <v>172</v>
      </c>
      <c r="E374" s="28">
        <v>700</v>
      </c>
      <c r="F374" s="94">
        <v>685.01</v>
      </c>
      <c r="G374" s="111">
        <f t="shared" si="6"/>
        <v>97.85857142857142</v>
      </c>
      <c r="H374" s="17"/>
      <c r="I374" s="7"/>
    </row>
    <row r="375" spans="1:9" s="15" customFormat="1" ht="15" customHeight="1">
      <c r="A375" s="119">
        <v>854</v>
      </c>
      <c r="B375" s="119"/>
      <c r="C375" s="119"/>
      <c r="D375" s="104" t="s">
        <v>71</v>
      </c>
      <c r="E375" s="120">
        <f>SUM(E376,E385,E388,E390)</f>
        <v>486913</v>
      </c>
      <c r="F375" s="121">
        <f>SUM(F376,F385,F388,F390)</f>
        <v>430969.93</v>
      </c>
      <c r="G375" s="105">
        <f t="shared" si="6"/>
        <v>88.51066412274882</v>
      </c>
      <c r="H375" s="122"/>
      <c r="I375" s="133"/>
    </row>
    <row r="376" spans="1:9" s="15" customFormat="1" ht="25.5">
      <c r="A376" s="119"/>
      <c r="B376" s="119">
        <v>85401</v>
      </c>
      <c r="C376" s="119"/>
      <c r="D376" s="104" t="s">
        <v>151</v>
      </c>
      <c r="E376" s="120">
        <f>SUM(E377:E384)</f>
        <v>297489</v>
      </c>
      <c r="F376" s="121">
        <f>SUM(F377:F384)</f>
        <v>261675.17</v>
      </c>
      <c r="G376" s="105">
        <f t="shared" si="6"/>
        <v>87.96129268645228</v>
      </c>
      <c r="H376" s="122" t="s">
        <v>139</v>
      </c>
      <c r="I376" s="133"/>
    </row>
    <row r="377" spans="1:9" s="6" customFormat="1" ht="12.75">
      <c r="A377" s="43"/>
      <c r="B377" s="43"/>
      <c r="C377" s="44">
        <v>3020</v>
      </c>
      <c r="D377" s="57" t="s">
        <v>36</v>
      </c>
      <c r="E377" s="116">
        <v>4207</v>
      </c>
      <c r="F377" s="117">
        <v>3911.6</v>
      </c>
      <c r="G377" s="111">
        <f t="shared" si="6"/>
        <v>92.9783693843594</v>
      </c>
      <c r="H377" s="64"/>
      <c r="I377" s="8"/>
    </row>
    <row r="378" spans="1:9" s="6" customFormat="1" ht="12.75">
      <c r="A378" s="43"/>
      <c r="B378" s="43"/>
      <c r="C378" s="44">
        <v>4010</v>
      </c>
      <c r="D378" s="57" t="s">
        <v>38</v>
      </c>
      <c r="E378" s="116">
        <v>214287</v>
      </c>
      <c r="F378" s="117">
        <v>185164.65</v>
      </c>
      <c r="G378" s="111">
        <f t="shared" si="6"/>
        <v>86.40965154209074</v>
      </c>
      <c r="H378" s="64"/>
      <c r="I378" s="8"/>
    </row>
    <row r="379" spans="1:9" s="6" customFormat="1" ht="12.75">
      <c r="A379" s="43"/>
      <c r="B379" s="43"/>
      <c r="C379" s="44">
        <v>4040</v>
      </c>
      <c r="D379" s="57" t="s">
        <v>39</v>
      </c>
      <c r="E379" s="33">
        <v>15500</v>
      </c>
      <c r="F379" s="93">
        <v>15500</v>
      </c>
      <c r="G379" s="111">
        <f t="shared" si="6"/>
        <v>100</v>
      </c>
      <c r="H379" s="64"/>
      <c r="I379" s="8"/>
    </row>
    <row r="380" spans="1:9" s="6" customFormat="1" ht="12.75">
      <c r="A380" s="43"/>
      <c r="B380" s="43"/>
      <c r="C380" s="44">
        <v>4110</v>
      </c>
      <c r="D380" s="57" t="s">
        <v>28</v>
      </c>
      <c r="E380" s="33">
        <v>38680</v>
      </c>
      <c r="F380" s="93">
        <v>32917.29</v>
      </c>
      <c r="G380" s="111">
        <f t="shared" si="6"/>
        <v>85.10157704239919</v>
      </c>
      <c r="H380" s="64"/>
      <c r="I380" s="8"/>
    </row>
    <row r="381" spans="1:9" s="113" customFormat="1" ht="12.75">
      <c r="A381" s="114"/>
      <c r="B381" s="114"/>
      <c r="C381" s="114">
        <v>4120</v>
      </c>
      <c r="D381" s="108" t="s">
        <v>40</v>
      </c>
      <c r="E381" s="116">
        <v>5830</v>
      </c>
      <c r="F381" s="117">
        <v>5457.75</v>
      </c>
      <c r="G381" s="111">
        <f t="shared" si="6"/>
        <v>93.61492281303602</v>
      </c>
      <c r="H381" s="118"/>
      <c r="I381" s="134"/>
    </row>
    <row r="382" spans="1:9" s="113" customFormat="1" ht="12.75">
      <c r="A382" s="114"/>
      <c r="B382" s="114"/>
      <c r="C382" s="114">
        <v>4210</v>
      </c>
      <c r="D382" s="108" t="s">
        <v>17</v>
      </c>
      <c r="E382" s="116">
        <v>3250</v>
      </c>
      <c r="F382" s="117">
        <v>2988.88</v>
      </c>
      <c r="G382" s="111">
        <f t="shared" si="6"/>
        <v>91.96553846153847</v>
      </c>
      <c r="H382" s="118" t="s">
        <v>256</v>
      </c>
      <c r="I382" s="134"/>
    </row>
    <row r="383" spans="1:9" s="113" customFormat="1" ht="25.5">
      <c r="A383" s="114"/>
      <c r="B383" s="114"/>
      <c r="C383" s="114">
        <v>4240</v>
      </c>
      <c r="D383" s="108" t="s">
        <v>64</v>
      </c>
      <c r="E383" s="116">
        <v>210</v>
      </c>
      <c r="F383" s="117">
        <v>210</v>
      </c>
      <c r="G383" s="111">
        <f t="shared" si="6"/>
        <v>100</v>
      </c>
      <c r="H383" s="118"/>
      <c r="I383" s="134"/>
    </row>
    <row r="384" spans="1:9" s="113" customFormat="1" ht="25.5">
      <c r="A384" s="114"/>
      <c r="B384" s="114"/>
      <c r="C384" s="114">
        <v>4440</v>
      </c>
      <c r="D384" s="108" t="s">
        <v>154</v>
      </c>
      <c r="E384" s="116">
        <v>15525</v>
      </c>
      <c r="F384" s="117">
        <v>15525</v>
      </c>
      <c r="G384" s="111">
        <f t="shared" si="6"/>
        <v>100</v>
      </c>
      <c r="H384" s="118"/>
      <c r="I384" s="134"/>
    </row>
    <row r="385" spans="1:9" s="15" customFormat="1" ht="12.75">
      <c r="A385" s="119"/>
      <c r="B385" s="119">
        <v>85415</v>
      </c>
      <c r="C385" s="119"/>
      <c r="D385" s="104" t="s">
        <v>72</v>
      </c>
      <c r="E385" s="120">
        <f>SUM(E386:E387)</f>
        <v>185598</v>
      </c>
      <c r="F385" s="121">
        <f>SUM(F386:F387)</f>
        <v>166288.75999999998</v>
      </c>
      <c r="G385" s="105">
        <f t="shared" si="6"/>
        <v>89.59620254528605</v>
      </c>
      <c r="H385" s="122"/>
      <c r="I385" s="133"/>
    </row>
    <row r="386" spans="1:9" s="113" customFormat="1" ht="12.75">
      <c r="A386" s="114"/>
      <c r="B386" s="114"/>
      <c r="C386" s="114">
        <v>3240</v>
      </c>
      <c r="D386" s="108" t="s">
        <v>61</v>
      </c>
      <c r="E386" s="116">
        <v>173182</v>
      </c>
      <c r="F386" s="117">
        <v>160189.3</v>
      </c>
      <c r="G386" s="111">
        <f t="shared" si="6"/>
        <v>92.49766141977803</v>
      </c>
      <c r="H386" s="118" t="s">
        <v>257</v>
      </c>
      <c r="I386" s="134"/>
    </row>
    <row r="387" spans="1:9" s="113" customFormat="1" ht="25.5">
      <c r="A387" s="114"/>
      <c r="B387" s="114"/>
      <c r="C387" s="114">
        <v>3260</v>
      </c>
      <c r="D387" s="108" t="s">
        <v>194</v>
      </c>
      <c r="E387" s="116">
        <v>12416</v>
      </c>
      <c r="F387" s="117">
        <v>6099.46</v>
      </c>
      <c r="G387" s="111">
        <f t="shared" si="6"/>
        <v>49.12580541237113</v>
      </c>
      <c r="H387" s="118" t="s">
        <v>258</v>
      </c>
      <c r="I387" s="134"/>
    </row>
    <row r="388" spans="1:9" s="15" customFormat="1" ht="12.75">
      <c r="A388" s="119"/>
      <c r="B388" s="119">
        <v>85446</v>
      </c>
      <c r="C388" s="119"/>
      <c r="D388" s="104" t="s">
        <v>69</v>
      </c>
      <c r="E388" s="120">
        <f>SUM(E389)</f>
        <v>1702</v>
      </c>
      <c r="F388" s="121">
        <f>SUM(F389)</f>
        <v>882</v>
      </c>
      <c r="G388" s="105">
        <f t="shared" si="6"/>
        <v>51.8213866039953</v>
      </c>
      <c r="H388" s="122"/>
      <c r="I388" s="133"/>
    </row>
    <row r="389" spans="1:9" s="6" customFormat="1" ht="25.5">
      <c r="A389" s="43"/>
      <c r="B389" s="43"/>
      <c r="C389" s="48">
        <v>4700</v>
      </c>
      <c r="D389" s="57" t="s">
        <v>173</v>
      </c>
      <c r="E389" s="116">
        <v>1702</v>
      </c>
      <c r="F389" s="117">
        <v>882</v>
      </c>
      <c r="G389" s="111">
        <f t="shared" si="6"/>
        <v>51.8213866039953</v>
      </c>
      <c r="H389" s="118" t="s">
        <v>259</v>
      </c>
      <c r="I389" s="8"/>
    </row>
    <row r="390" spans="1:9" s="15" customFormat="1" ht="12.75">
      <c r="A390" s="129"/>
      <c r="B390" s="129">
        <v>85495</v>
      </c>
      <c r="C390" s="119"/>
      <c r="D390" s="104" t="s">
        <v>23</v>
      </c>
      <c r="E390" s="120">
        <f>SUM(E391)</f>
        <v>2124</v>
      </c>
      <c r="F390" s="121">
        <f>SUM(F391)</f>
        <v>2124</v>
      </c>
      <c r="G390" s="105">
        <f t="shared" si="6"/>
        <v>100</v>
      </c>
      <c r="H390" s="122"/>
      <c r="I390" s="133"/>
    </row>
    <row r="391" spans="2:9" ht="25.5">
      <c r="B391" s="44"/>
      <c r="C391" s="45">
        <v>4440</v>
      </c>
      <c r="D391" s="57" t="s">
        <v>154</v>
      </c>
      <c r="E391" s="28">
        <v>2124</v>
      </c>
      <c r="F391" s="94">
        <v>2124</v>
      </c>
      <c r="G391" s="111">
        <f t="shared" si="6"/>
        <v>100</v>
      </c>
      <c r="H391" s="17" t="s">
        <v>138</v>
      </c>
      <c r="I391" s="7"/>
    </row>
    <row r="392" spans="1:9" s="15" customFormat="1" ht="25.5">
      <c r="A392" s="119">
        <v>900</v>
      </c>
      <c r="B392" s="119"/>
      <c r="C392" s="119"/>
      <c r="D392" s="104" t="s">
        <v>74</v>
      </c>
      <c r="E392" s="120">
        <f>SUM(E393,E398,E400,E403,E407,E412,E414)</f>
        <v>1958079</v>
      </c>
      <c r="F392" s="121">
        <f>SUM(F393,F398,F400,F403,F407,F412,F414)</f>
        <v>1896039</v>
      </c>
      <c r="G392" s="105">
        <f t="shared" si="6"/>
        <v>96.83158851098449</v>
      </c>
      <c r="H392" s="122"/>
      <c r="I392" s="133"/>
    </row>
    <row r="393" spans="1:9" s="15" customFormat="1" ht="12.75">
      <c r="A393" s="119"/>
      <c r="B393" s="119">
        <v>90001</v>
      </c>
      <c r="C393" s="119"/>
      <c r="D393" s="104" t="s">
        <v>75</v>
      </c>
      <c r="E393" s="120">
        <f>SUM(E394:E397)</f>
        <v>844920</v>
      </c>
      <c r="F393" s="121">
        <f>SUM(F394:F397)</f>
        <v>840065.61</v>
      </c>
      <c r="G393" s="105">
        <f t="shared" si="6"/>
        <v>99.42546158216162</v>
      </c>
      <c r="H393" s="122"/>
      <c r="I393" s="133"/>
    </row>
    <row r="394" spans="2:9" ht="25.5">
      <c r="B394" s="44"/>
      <c r="C394" s="44">
        <v>4270</v>
      </c>
      <c r="D394" s="57" t="s">
        <v>27</v>
      </c>
      <c r="E394" s="28">
        <v>21000</v>
      </c>
      <c r="F394" s="94">
        <v>20730.72</v>
      </c>
      <c r="G394" s="111">
        <f t="shared" si="6"/>
        <v>98.71771428571428</v>
      </c>
      <c r="H394" s="17" t="s">
        <v>260</v>
      </c>
      <c r="I394" s="7"/>
    </row>
    <row r="395" spans="1:9" s="113" customFormat="1" ht="25.5">
      <c r="A395" s="114"/>
      <c r="B395" s="114"/>
      <c r="C395" s="114">
        <v>4390</v>
      </c>
      <c r="D395" s="108" t="s">
        <v>195</v>
      </c>
      <c r="E395" s="116">
        <v>3600</v>
      </c>
      <c r="F395" s="117">
        <v>3600</v>
      </c>
      <c r="G395" s="111">
        <f t="shared" si="6"/>
        <v>100</v>
      </c>
      <c r="H395" s="118" t="s">
        <v>261</v>
      </c>
      <c r="I395" s="134"/>
    </row>
    <row r="396" spans="1:9" s="113" customFormat="1" ht="38.25">
      <c r="A396" s="114"/>
      <c r="B396" s="114"/>
      <c r="C396" s="114">
        <v>4590</v>
      </c>
      <c r="D396" s="108" t="s">
        <v>196</v>
      </c>
      <c r="E396" s="116">
        <v>13800</v>
      </c>
      <c r="F396" s="117">
        <v>13800</v>
      </c>
      <c r="G396" s="111">
        <f t="shared" si="6"/>
        <v>100</v>
      </c>
      <c r="H396" s="118" t="s">
        <v>262</v>
      </c>
      <c r="I396" s="134"/>
    </row>
    <row r="397" spans="2:9" ht="12.75">
      <c r="B397" s="44"/>
      <c r="C397" s="44">
        <v>6050</v>
      </c>
      <c r="D397" s="57" t="s">
        <v>20</v>
      </c>
      <c r="E397" s="28">
        <v>806520</v>
      </c>
      <c r="F397" s="94">
        <v>801934.89</v>
      </c>
      <c r="G397" s="111">
        <f t="shared" si="6"/>
        <v>99.43149456926052</v>
      </c>
      <c r="H397" s="17"/>
      <c r="I397" s="7"/>
    </row>
    <row r="398" spans="1:9" s="6" customFormat="1" ht="12.75">
      <c r="A398" s="43"/>
      <c r="B398" s="43">
        <v>90002</v>
      </c>
      <c r="C398" s="43"/>
      <c r="D398" s="58" t="s">
        <v>76</v>
      </c>
      <c r="E398" s="29">
        <f>SUM(E399)</f>
        <v>48200</v>
      </c>
      <c r="F398" s="92">
        <f>SUM(F399)</f>
        <v>40231.59</v>
      </c>
      <c r="G398" s="105">
        <f t="shared" si="6"/>
        <v>83.46802904564315</v>
      </c>
      <c r="H398" s="64"/>
      <c r="I398" s="8"/>
    </row>
    <row r="399" spans="2:9" ht="25.5">
      <c r="B399" s="44"/>
      <c r="C399" s="44">
        <v>4300</v>
      </c>
      <c r="D399" s="57" t="s">
        <v>18</v>
      </c>
      <c r="E399" s="28">
        <v>48200</v>
      </c>
      <c r="F399" s="94">
        <v>40231.59</v>
      </c>
      <c r="G399" s="111">
        <f t="shared" si="6"/>
        <v>83.46802904564315</v>
      </c>
      <c r="H399" s="17" t="s">
        <v>263</v>
      </c>
      <c r="I399" s="7"/>
    </row>
    <row r="400" spans="1:9" s="15" customFormat="1" ht="12.75">
      <c r="A400" s="119"/>
      <c r="B400" s="119">
        <v>90003</v>
      </c>
      <c r="C400" s="119"/>
      <c r="D400" s="130" t="s">
        <v>120</v>
      </c>
      <c r="E400" s="120">
        <f>SUM(E401:E402)</f>
        <v>95367</v>
      </c>
      <c r="F400" s="121">
        <f>SUM(F401:F402)</f>
        <v>95364.04000000001</v>
      </c>
      <c r="G400" s="105">
        <f t="shared" si="6"/>
        <v>99.99689620099197</v>
      </c>
      <c r="H400" s="122"/>
      <c r="I400" s="133"/>
    </row>
    <row r="401" spans="2:9" ht="25.5">
      <c r="B401" s="44"/>
      <c r="C401" s="44">
        <v>2650</v>
      </c>
      <c r="D401" s="57" t="s">
        <v>79</v>
      </c>
      <c r="E401" s="28">
        <v>60367</v>
      </c>
      <c r="F401" s="94">
        <v>60367</v>
      </c>
      <c r="G401" s="111">
        <f t="shared" si="6"/>
        <v>100</v>
      </c>
      <c r="H401" s="17"/>
      <c r="I401" s="7"/>
    </row>
    <row r="402" spans="1:9" s="6" customFormat="1" ht="12.75">
      <c r="A402" s="43"/>
      <c r="B402" s="43"/>
      <c r="C402" s="44">
        <v>4210</v>
      </c>
      <c r="D402" s="57" t="s">
        <v>17</v>
      </c>
      <c r="E402" s="116">
        <v>35000</v>
      </c>
      <c r="F402" s="117">
        <v>34997.04</v>
      </c>
      <c r="G402" s="111">
        <f>PRODUCT(F402/E402*100)</f>
        <v>99.99154285714286</v>
      </c>
      <c r="H402" s="118" t="s">
        <v>264</v>
      </c>
      <c r="I402" s="8"/>
    </row>
    <row r="403" spans="1:9" s="6" customFormat="1" ht="12.75">
      <c r="A403" s="43"/>
      <c r="B403" s="43">
        <v>90004</v>
      </c>
      <c r="C403" s="44"/>
      <c r="D403" s="104" t="s">
        <v>121</v>
      </c>
      <c r="E403" s="29">
        <f>SUM(E404:E406)</f>
        <v>52087</v>
      </c>
      <c r="F403" s="92">
        <f>SUM(F404:F406)</f>
        <v>15548.119999999999</v>
      </c>
      <c r="G403" s="105">
        <f t="shared" si="6"/>
        <v>29.850288939658647</v>
      </c>
      <c r="H403" s="64"/>
      <c r="I403" s="8"/>
    </row>
    <row r="404" spans="1:9" s="6" customFormat="1" ht="25.5">
      <c r="A404" s="43"/>
      <c r="B404" s="43"/>
      <c r="C404" s="44">
        <v>2650</v>
      </c>
      <c r="D404" s="57" t="s">
        <v>79</v>
      </c>
      <c r="E404" s="116">
        <v>8087</v>
      </c>
      <c r="F404" s="117">
        <v>8087</v>
      </c>
      <c r="G404" s="111">
        <f t="shared" si="6"/>
        <v>100</v>
      </c>
      <c r="H404" s="64"/>
      <c r="I404" s="8"/>
    </row>
    <row r="405" spans="1:9" s="6" customFormat="1" ht="12.75">
      <c r="A405" s="43"/>
      <c r="B405" s="43"/>
      <c r="C405" s="44">
        <v>4210</v>
      </c>
      <c r="D405" s="57" t="s">
        <v>17</v>
      </c>
      <c r="E405" s="116">
        <v>39000</v>
      </c>
      <c r="F405" s="117">
        <v>4530.23</v>
      </c>
      <c r="G405" s="111">
        <f t="shared" si="6"/>
        <v>11.61597435897436</v>
      </c>
      <c r="H405" s="118" t="s">
        <v>265</v>
      </c>
      <c r="I405" s="8"/>
    </row>
    <row r="406" spans="1:9" s="6" customFormat="1" ht="12.75">
      <c r="A406" s="43"/>
      <c r="B406" s="43"/>
      <c r="C406" s="44">
        <v>4300</v>
      </c>
      <c r="D406" s="57" t="s">
        <v>189</v>
      </c>
      <c r="E406" s="116">
        <v>5000</v>
      </c>
      <c r="F406" s="117">
        <v>2930.89</v>
      </c>
      <c r="G406" s="111">
        <f t="shared" si="6"/>
        <v>58.617799999999995</v>
      </c>
      <c r="H406" s="118" t="s">
        <v>266</v>
      </c>
      <c r="I406" s="8"/>
    </row>
    <row r="407" spans="1:9" s="15" customFormat="1" ht="12.75">
      <c r="A407" s="119"/>
      <c r="B407" s="119">
        <v>90015</v>
      </c>
      <c r="C407" s="119"/>
      <c r="D407" s="104" t="s">
        <v>77</v>
      </c>
      <c r="E407" s="120">
        <f>SUM(E408:E411)</f>
        <v>700125</v>
      </c>
      <c r="F407" s="121">
        <f>SUM(F408:F411)</f>
        <v>690314.51</v>
      </c>
      <c r="G407" s="105">
        <f aca="true" t="shared" si="7" ref="G407:G449">PRODUCT(F407/E407*100)</f>
        <v>98.5987516514908</v>
      </c>
      <c r="H407" s="122"/>
      <c r="I407" s="133"/>
    </row>
    <row r="408" spans="1:9" s="113" customFormat="1" ht="12.75">
      <c r="A408" s="114"/>
      <c r="B408" s="114"/>
      <c r="C408" s="114">
        <v>4260</v>
      </c>
      <c r="D408" s="108" t="s">
        <v>35</v>
      </c>
      <c r="E408" s="116">
        <v>218200</v>
      </c>
      <c r="F408" s="117">
        <v>216193.08</v>
      </c>
      <c r="G408" s="111">
        <f t="shared" si="7"/>
        <v>99.08023831347387</v>
      </c>
      <c r="H408" s="131"/>
      <c r="I408" s="134"/>
    </row>
    <row r="409" spans="1:9" s="113" customFormat="1" ht="12.75">
      <c r="A409" s="114"/>
      <c r="B409" s="114"/>
      <c r="C409" s="114">
        <v>4270</v>
      </c>
      <c r="D409" s="108" t="s">
        <v>27</v>
      </c>
      <c r="E409" s="116">
        <v>165000</v>
      </c>
      <c r="F409" s="117">
        <v>163652.96</v>
      </c>
      <c r="G409" s="111">
        <f t="shared" si="7"/>
        <v>99.18361212121212</v>
      </c>
      <c r="H409" s="131" t="s">
        <v>267</v>
      </c>
      <c r="I409" s="134"/>
    </row>
    <row r="410" spans="2:9" ht="25.5">
      <c r="B410" s="44"/>
      <c r="C410" s="44">
        <v>4390</v>
      </c>
      <c r="D410" s="57" t="s">
        <v>195</v>
      </c>
      <c r="E410" s="28">
        <v>7500</v>
      </c>
      <c r="F410" s="94">
        <v>7500</v>
      </c>
      <c r="G410" s="111">
        <f t="shared" si="7"/>
        <v>100</v>
      </c>
      <c r="H410" s="17" t="s">
        <v>268</v>
      </c>
      <c r="I410" s="7"/>
    </row>
    <row r="411" spans="2:9" ht="25.5">
      <c r="B411" s="44"/>
      <c r="C411" s="44">
        <v>6050</v>
      </c>
      <c r="D411" s="57" t="s">
        <v>197</v>
      </c>
      <c r="E411" s="28">
        <v>309425</v>
      </c>
      <c r="F411" s="94">
        <v>302968.47</v>
      </c>
      <c r="G411" s="111">
        <f t="shared" si="7"/>
        <v>97.91337803991273</v>
      </c>
      <c r="H411" s="17"/>
      <c r="I411" s="7"/>
    </row>
    <row r="412" spans="1:9" s="15" customFormat="1" ht="12.75">
      <c r="A412" s="119"/>
      <c r="B412" s="119">
        <v>90017</v>
      </c>
      <c r="C412" s="119"/>
      <c r="D412" s="104" t="s">
        <v>78</v>
      </c>
      <c r="E412" s="120">
        <f>SUM(E413)</f>
        <v>169079</v>
      </c>
      <c r="F412" s="121">
        <f>SUM(F413)</f>
        <v>168630</v>
      </c>
      <c r="G412" s="105">
        <f t="shared" si="7"/>
        <v>99.73444366242998</v>
      </c>
      <c r="H412" s="122"/>
      <c r="I412" s="133"/>
    </row>
    <row r="413" spans="1:9" s="6" customFormat="1" ht="24.75" customHeight="1">
      <c r="A413" s="43"/>
      <c r="B413" s="43"/>
      <c r="C413" s="44">
        <v>2650</v>
      </c>
      <c r="D413" s="57" t="s">
        <v>79</v>
      </c>
      <c r="E413" s="116">
        <v>169079</v>
      </c>
      <c r="F413" s="117">
        <v>168630</v>
      </c>
      <c r="G413" s="111">
        <f t="shared" si="7"/>
        <v>99.73444366242998</v>
      </c>
      <c r="H413" s="118" t="s">
        <v>269</v>
      </c>
      <c r="I413" s="8"/>
    </row>
    <row r="414" spans="1:9" s="15" customFormat="1" ht="32.25" customHeight="1">
      <c r="A414" s="119"/>
      <c r="B414" s="119">
        <v>90095</v>
      </c>
      <c r="C414" s="119"/>
      <c r="D414" s="104" t="s">
        <v>23</v>
      </c>
      <c r="E414" s="120">
        <f>SUM(E415:E417)</f>
        <v>48301</v>
      </c>
      <c r="F414" s="121">
        <f>SUM(F415:F417)</f>
        <v>45885.130000000005</v>
      </c>
      <c r="G414" s="105">
        <f t="shared" si="7"/>
        <v>94.99830231258153</v>
      </c>
      <c r="H414" s="122"/>
      <c r="I414" s="133"/>
    </row>
    <row r="415" spans="2:9" ht="15.75" customHeight="1">
      <c r="B415" s="44"/>
      <c r="C415" s="114">
        <v>4210</v>
      </c>
      <c r="D415" s="108" t="s">
        <v>17</v>
      </c>
      <c r="E415" s="28">
        <v>8000</v>
      </c>
      <c r="F415" s="94">
        <v>5735.82</v>
      </c>
      <c r="G415" s="111">
        <f t="shared" si="7"/>
        <v>71.69775</v>
      </c>
      <c r="H415" s="17" t="s">
        <v>270</v>
      </c>
      <c r="I415" s="7"/>
    </row>
    <row r="416" spans="2:9" ht="22.5" customHeight="1">
      <c r="B416" s="44"/>
      <c r="C416" s="44">
        <v>4300</v>
      </c>
      <c r="D416" s="57" t="s">
        <v>18</v>
      </c>
      <c r="E416" s="28">
        <v>7601</v>
      </c>
      <c r="F416" s="94">
        <v>7453.31</v>
      </c>
      <c r="G416" s="111">
        <f t="shared" si="7"/>
        <v>98.05696618865939</v>
      </c>
      <c r="H416" s="17"/>
      <c r="I416" s="7"/>
    </row>
    <row r="417" spans="1:9" s="6" customFormat="1" ht="25.5">
      <c r="A417" s="43"/>
      <c r="B417" s="43"/>
      <c r="C417" s="44">
        <v>4390</v>
      </c>
      <c r="D417" s="57" t="s">
        <v>195</v>
      </c>
      <c r="E417" s="116">
        <v>32700</v>
      </c>
      <c r="F417" s="117">
        <v>32696</v>
      </c>
      <c r="G417" s="111">
        <f t="shared" si="7"/>
        <v>99.98776758409787</v>
      </c>
      <c r="H417" s="118" t="s">
        <v>271</v>
      </c>
      <c r="I417" s="8"/>
    </row>
    <row r="418" spans="1:9" s="15" customFormat="1" ht="25.5">
      <c r="A418" s="119">
        <v>921</v>
      </c>
      <c r="B418" s="119"/>
      <c r="C418" s="119"/>
      <c r="D418" s="104" t="s">
        <v>152</v>
      </c>
      <c r="E418" s="120">
        <f>SUM(E419,E421,E428,E430,E432)</f>
        <v>1029685</v>
      </c>
      <c r="F418" s="121">
        <f>SUM(F419,F421,F428,F430,F432)</f>
        <v>1020460.9800000001</v>
      </c>
      <c r="G418" s="105">
        <f t="shared" si="7"/>
        <v>99.10419011639483</v>
      </c>
      <c r="H418" s="122"/>
      <c r="I418" s="133"/>
    </row>
    <row r="419" spans="1:9" s="15" customFormat="1" ht="12.75">
      <c r="A419" s="119"/>
      <c r="B419" s="119">
        <v>92105</v>
      </c>
      <c r="C419" s="119"/>
      <c r="D419" s="104" t="s">
        <v>198</v>
      </c>
      <c r="E419" s="120">
        <f>SUM(E420)</f>
        <v>14200</v>
      </c>
      <c r="F419" s="121">
        <f>SUM(F420)</f>
        <v>14000</v>
      </c>
      <c r="G419" s="105">
        <f t="shared" si="7"/>
        <v>98.59154929577466</v>
      </c>
      <c r="H419" s="122"/>
      <c r="I419" s="133"/>
    </row>
    <row r="420" spans="1:9" s="113" customFormat="1" ht="38.25">
      <c r="A420" s="114"/>
      <c r="B420" s="114"/>
      <c r="C420" s="114">
        <v>2820</v>
      </c>
      <c r="D420" s="108" t="s">
        <v>93</v>
      </c>
      <c r="E420" s="116">
        <v>14200</v>
      </c>
      <c r="F420" s="117">
        <v>14000</v>
      </c>
      <c r="G420" s="111">
        <f t="shared" si="7"/>
        <v>98.59154929577466</v>
      </c>
      <c r="H420" s="118"/>
      <c r="I420" s="134"/>
    </row>
    <row r="421" spans="1:9" s="15" customFormat="1" ht="12.75">
      <c r="A421" s="119"/>
      <c r="B421" s="119">
        <v>92109</v>
      </c>
      <c r="C421" s="119"/>
      <c r="D421" s="104" t="s">
        <v>80</v>
      </c>
      <c r="E421" s="120">
        <f>SUM(E422:E427)</f>
        <v>821585</v>
      </c>
      <c r="F421" s="121">
        <f>SUM(F422:F427)</f>
        <v>815563.67</v>
      </c>
      <c r="G421" s="105">
        <f t="shared" si="7"/>
        <v>99.26710808985072</v>
      </c>
      <c r="H421" s="122"/>
      <c r="I421" s="133"/>
    </row>
    <row r="422" spans="1:9" s="6" customFormat="1" ht="25.5">
      <c r="A422" s="43"/>
      <c r="B422" s="43"/>
      <c r="C422" s="44">
        <v>2480</v>
      </c>
      <c r="D422" s="57" t="s">
        <v>83</v>
      </c>
      <c r="E422" s="116">
        <v>412500</v>
      </c>
      <c r="F422" s="117">
        <v>412476.34</v>
      </c>
      <c r="G422" s="111">
        <f t="shared" si="7"/>
        <v>99.99426424242425</v>
      </c>
      <c r="H422" s="118" t="s">
        <v>111</v>
      </c>
      <c r="I422" s="8"/>
    </row>
    <row r="423" spans="1:9" s="6" customFormat="1" ht="25.5">
      <c r="A423" s="43"/>
      <c r="B423" s="43"/>
      <c r="C423" s="44">
        <v>4210</v>
      </c>
      <c r="D423" s="57" t="s">
        <v>207</v>
      </c>
      <c r="E423" s="116">
        <v>9170</v>
      </c>
      <c r="F423" s="117">
        <v>9087.89</v>
      </c>
      <c r="G423" s="111">
        <f t="shared" si="7"/>
        <v>99.10458015267174</v>
      </c>
      <c r="H423" s="118" t="s">
        <v>112</v>
      </c>
      <c r="I423" s="8"/>
    </row>
    <row r="424" spans="2:9" ht="25.5">
      <c r="B424" s="44"/>
      <c r="C424" s="114">
        <v>4260</v>
      </c>
      <c r="D424" s="108" t="s">
        <v>208</v>
      </c>
      <c r="E424" s="28">
        <v>8630</v>
      </c>
      <c r="F424" s="94">
        <v>8376.45</v>
      </c>
      <c r="G424" s="111">
        <f t="shared" si="7"/>
        <v>97.0619930475087</v>
      </c>
      <c r="H424" s="17"/>
      <c r="I424" s="7"/>
    </row>
    <row r="425" spans="2:9" ht="25.5">
      <c r="B425" s="44"/>
      <c r="C425" s="44">
        <v>4270</v>
      </c>
      <c r="D425" s="57" t="s">
        <v>209</v>
      </c>
      <c r="E425" s="28">
        <v>40000</v>
      </c>
      <c r="F425" s="94">
        <v>39544.79</v>
      </c>
      <c r="G425" s="111">
        <f t="shared" si="7"/>
        <v>98.861975</v>
      </c>
      <c r="H425" s="17"/>
      <c r="I425" s="7"/>
    </row>
    <row r="426" spans="2:9" ht="25.5">
      <c r="B426" s="44"/>
      <c r="C426" s="44">
        <v>4300</v>
      </c>
      <c r="D426" s="57" t="s">
        <v>210</v>
      </c>
      <c r="E426" s="28">
        <v>1285</v>
      </c>
      <c r="F426" s="94">
        <v>1281.05</v>
      </c>
      <c r="G426" s="111">
        <f t="shared" si="7"/>
        <v>99.69260700389104</v>
      </c>
      <c r="H426" s="17" t="s">
        <v>113</v>
      </c>
      <c r="I426" s="7"/>
    </row>
    <row r="427" spans="1:9" s="113" customFormat="1" ht="12.75">
      <c r="A427" s="114"/>
      <c r="B427" s="114"/>
      <c r="C427" s="114">
        <v>6050</v>
      </c>
      <c r="D427" s="108" t="s">
        <v>124</v>
      </c>
      <c r="E427" s="116">
        <v>350000</v>
      </c>
      <c r="F427" s="117">
        <v>344797.15</v>
      </c>
      <c r="G427" s="111">
        <f t="shared" si="7"/>
        <v>98.51347142857144</v>
      </c>
      <c r="H427" s="118"/>
      <c r="I427" s="134"/>
    </row>
    <row r="428" spans="1:85" s="15" customFormat="1" ht="12.75">
      <c r="A428" s="119"/>
      <c r="B428" s="119">
        <v>92116</v>
      </c>
      <c r="C428" s="119"/>
      <c r="D428" s="104" t="s">
        <v>81</v>
      </c>
      <c r="E428" s="120">
        <f>SUM(E429)</f>
        <v>174700</v>
      </c>
      <c r="F428" s="121">
        <f>SUM(F429)</f>
        <v>174700</v>
      </c>
      <c r="G428" s="105">
        <f t="shared" si="7"/>
        <v>100</v>
      </c>
      <c r="H428" s="122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  <c r="BH428" s="133"/>
      <c r="BI428" s="133"/>
      <c r="BJ428" s="133"/>
      <c r="BK428" s="133"/>
      <c r="BL428" s="133"/>
      <c r="BM428" s="133"/>
      <c r="BN428" s="133"/>
      <c r="BO428" s="133"/>
      <c r="BP428" s="133"/>
      <c r="BQ428" s="133"/>
      <c r="BR428" s="133"/>
      <c r="BS428" s="133"/>
      <c r="BT428" s="133"/>
      <c r="BU428" s="133"/>
      <c r="BV428" s="133"/>
      <c r="BW428" s="133"/>
      <c r="BX428" s="133"/>
      <c r="BY428" s="133"/>
      <c r="BZ428" s="133"/>
      <c r="CA428" s="133"/>
      <c r="CB428" s="133"/>
      <c r="CC428" s="133"/>
      <c r="CD428" s="133"/>
      <c r="CE428" s="133"/>
      <c r="CF428" s="133"/>
      <c r="CG428" s="133"/>
    </row>
    <row r="429" spans="1:85" ht="25.5">
      <c r="A429" s="45"/>
      <c r="B429" s="45"/>
      <c r="C429" s="44">
        <v>2480</v>
      </c>
      <c r="D429" s="57" t="s">
        <v>83</v>
      </c>
      <c r="E429" s="30">
        <v>174700</v>
      </c>
      <c r="F429" s="95">
        <v>174700</v>
      </c>
      <c r="G429" s="111">
        <f t="shared" si="7"/>
        <v>100</v>
      </c>
      <c r="H429" s="1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</row>
    <row r="430" spans="1:8" s="133" customFormat="1" ht="12.75">
      <c r="A430" s="119"/>
      <c r="B430" s="119">
        <v>92120</v>
      </c>
      <c r="C430" s="119"/>
      <c r="D430" s="104" t="s">
        <v>82</v>
      </c>
      <c r="E430" s="120">
        <f>SUM(E431)</f>
        <v>18000</v>
      </c>
      <c r="F430" s="121">
        <f>SUM(F431)</f>
        <v>15000</v>
      </c>
      <c r="G430" s="105">
        <f t="shared" si="7"/>
        <v>83.33333333333334</v>
      </c>
      <c r="H430" s="132"/>
    </row>
    <row r="431" spans="1:8" s="134" customFormat="1" ht="63.75">
      <c r="A431" s="114"/>
      <c r="B431" s="114"/>
      <c r="C431" s="114">
        <v>2720</v>
      </c>
      <c r="D431" s="108" t="s">
        <v>143</v>
      </c>
      <c r="E431" s="116">
        <v>18000</v>
      </c>
      <c r="F431" s="135">
        <v>15000</v>
      </c>
      <c r="G431" s="111">
        <f t="shared" si="7"/>
        <v>83.33333333333334</v>
      </c>
      <c r="H431" s="108" t="s">
        <v>272</v>
      </c>
    </row>
    <row r="432" spans="1:8" s="133" customFormat="1" ht="12.75">
      <c r="A432" s="119"/>
      <c r="B432" s="119">
        <v>92195</v>
      </c>
      <c r="C432" s="119"/>
      <c r="D432" s="104" t="s">
        <v>23</v>
      </c>
      <c r="E432" s="120">
        <f>SUM(E433)</f>
        <v>1200</v>
      </c>
      <c r="F432" s="121">
        <f>SUM(F433)</f>
        <v>1197.31</v>
      </c>
      <c r="G432" s="105">
        <f t="shared" si="7"/>
        <v>99.77583333333332</v>
      </c>
      <c r="H432" s="132"/>
    </row>
    <row r="433" spans="1:8" s="7" customFormat="1" ht="25.5">
      <c r="A433" s="44"/>
      <c r="B433" s="44"/>
      <c r="C433" s="44">
        <v>4210</v>
      </c>
      <c r="D433" s="57" t="s">
        <v>199</v>
      </c>
      <c r="E433" s="28">
        <v>1200</v>
      </c>
      <c r="F433" s="125">
        <v>1197.31</v>
      </c>
      <c r="G433" s="111">
        <f t="shared" si="7"/>
        <v>99.77583333333332</v>
      </c>
      <c r="H433" s="57" t="s">
        <v>273</v>
      </c>
    </row>
    <row r="434" spans="1:8" s="133" customFormat="1" ht="12.75">
      <c r="A434" s="119">
        <v>926</v>
      </c>
      <c r="B434" s="119"/>
      <c r="C434" s="119"/>
      <c r="D434" s="104" t="s">
        <v>84</v>
      </c>
      <c r="E434" s="120">
        <f>SUM(E435,E439,E441)</f>
        <v>971075</v>
      </c>
      <c r="F434" s="121">
        <f>SUM(F435,F439,F441)</f>
        <v>946494.6200000001</v>
      </c>
      <c r="G434" s="105">
        <f t="shared" si="7"/>
        <v>97.46874546250291</v>
      </c>
      <c r="H434" s="132"/>
    </row>
    <row r="435" spans="1:8" s="133" customFormat="1" ht="12.75">
      <c r="A435" s="119"/>
      <c r="B435" s="119">
        <v>92601</v>
      </c>
      <c r="C435" s="119"/>
      <c r="D435" s="104" t="s">
        <v>85</v>
      </c>
      <c r="E435" s="120">
        <f>SUM(E436:E438)</f>
        <v>633850</v>
      </c>
      <c r="F435" s="121">
        <f>SUM(F436:F438)</f>
        <v>622478.7000000001</v>
      </c>
      <c r="G435" s="105">
        <f t="shared" si="7"/>
        <v>98.20599510925298</v>
      </c>
      <c r="H435" s="132"/>
    </row>
    <row r="436" spans="1:8" s="7" customFormat="1" ht="25.5">
      <c r="A436" s="44"/>
      <c r="B436" s="44"/>
      <c r="C436" s="114">
        <v>4210</v>
      </c>
      <c r="D436" s="108" t="s">
        <v>282</v>
      </c>
      <c r="E436" s="28">
        <v>3150</v>
      </c>
      <c r="F436" s="125">
        <v>3127.93</v>
      </c>
      <c r="G436" s="111">
        <f t="shared" si="7"/>
        <v>99.29936507936507</v>
      </c>
      <c r="H436" s="68" t="s">
        <v>129</v>
      </c>
    </row>
    <row r="437" spans="1:8" s="7" customFormat="1" ht="12.75">
      <c r="A437" s="44"/>
      <c r="B437" s="44"/>
      <c r="C437" s="44">
        <v>4300</v>
      </c>
      <c r="D437" s="57" t="s">
        <v>211</v>
      </c>
      <c r="E437" s="28">
        <v>14700</v>
      </c>
      <c r="F437" s="125">
        <v>13664</v>
      </c>
      <c r="G437" s="111">
        <f t="shared" si="7"/>
        <v>92.95238095238095</v>
      </c>
      <c r="H437" s="68" t="s">
        <v>274</v>
      </c>
    </row>
    <row r="438" spans="1:8" s="7" customFormat="1" ht="12.75">
      <c r="A438" s="44"/>
      <c r="B438" s="44"/>
      <c r="C438" s="44">
        <v>6050</v>
      </c>
      <c r="D438" s="57" t="s">
        <v>125</v>
      </c>
      <c r="E438" s="28">
        <v>616000</v>
      </c>
      <c r="F438" s="125">
        <v>605686.77</v>
      </c>
      <c r="G438" s="111">
        <f t="shared" si="7"/>
        <v>98.32577435064935</v>
      </c>
      <c r="H438" s="68"/>
    </row>
    <row r="439" spans="1:8" s="133" customFormat="1" ht="12.75">
      <c r="A439" s="119"/>
      <c r="B439" s="119">
        <v>92605</v>
      </c>
      <c r="C439" s="119"/>
      <c r="D439" s="104" t="s">
        <v>86</v>
      </c>
      <c r="E439" s="120">
        <f>SUM(E440)</f>
        <v>221000</v>
      </c>
      <c r="F439" s="121">
        <f>SUM(F440)</f>
        <v>215979.01</v>
      </c>
      <c r="G439" s="105">
        <f t="shared" si="7"/>
        <v>97.72805882352942</v>
      </c>
      <c r="H439" s="132"/>
    </row>
    <row r="440" spans="1:8" s="7" customFormat="1" ht="51">
      <c r="A440" s="44"/>
      <c r="B440" s="44"/>
      <c r="C440" s="44">
        <v>2820</v>
      </c>
      <c r="D440" s="57" t="s">
        <v>93</v>
      </c>
      <c r="E440" s="28">
        <v>221000</v>
      </c>
      <c r="F440" s="125">
        <v>215979.01</v>
      </c>
      <c r="G440" s="111">
        <f t="shared" si="7"/>
        <v>97.72805882352942</v>
      </c>
      <c r="H440" s="57" t="s">
        <v>114</v>
      </c>
    </row>
    <row r="441" spans="1:8" s="133" customFormat="1" ht="12.75">
      <c r="A441" s="119"/>
      <c r="B441" s="119">
        <v>92695</v>
      </c>
      <c r="C441" s="119"/>
      <c r="D441" s="104" t="s">
        <v>23</v>
      </c>
      <c r="E441" s="120">
        <f>SUM(E442:E449)</f>
        <v>116225</v>
      </c>
      <c r="F441" s="121">
        <f>SUM(F442:F449)</f>
        <v>108036.91</v>
      </c>
      <c r="G441" s="105">
        <f t="shared" si="7"/>
        <v>92.95496665949668</v>
      </c>
      <c r="H441" s="104"/>
    </row>
    <row r="442" spans="1:8" s="134" customFormat="1" ht="25.5">
      <c r="A442" s="114"/>
      <c r="B442" s="114"/>
      <c r="C442" s="114">
        <v>4110</v>
      </c>
      <c r="D442" s="57" t="s">
        <v>284</v>
      </c>
      <c r="E442" s="116">
        <v>25</v>
      </c>
      <c r="F442" s="135">
        <v>24.31</v>
      </c>
      <c r="G442" s="111">
        <f t="shared" si="7"/>
        <v>97.24</v>
      </c>
      <c r="H442" s="108"/>
    </row>
    <row r="443" spans="1:8" s="134" customFormat="1" ht="25.5">
      <c r="A443" s="114"/>
      <c r="B443" s="114"/>
      <c r="C443" s="114">
        <v>4170</v>
      </c>
      <c r="D443" s="57" t="s">
        <v>283</v>
      </c>
      <c r="E443" s="116">
        <v>400</v>
      </c>
      <c r="F443" s="135">
        <v>400</v>
      </c>
      <c r="G443" s="111">
        <f t="shared" si="7"/>
        <v>100</v>
      </c>
      <c r="H443" s="108"/>
    </row>
    <row r="444" spans="1:8" s="7" customFormat="1" ht="38.25">
      <c r="A444" s="44"/>
      <c r="B444" s="44"/>
      <c r="C444" s="44">
        <v>4210</v>
      </c>
      <c r="D444" s="57" t="s">
        <v>286</v>
      </c>
      <c r="E444" s="28">
        <v>36882</v>
      </c>
      <c r="F444" s="125">
        <v>29484.46</v>
      </c>
      <c r="G444" s="111">
        <f t="shared" si="7"/>
        <v>79.94268206713302</v>
      </c>
      <c r="H444" s="57" t="s">
        <v>116</v>
      </c>
    </row>
    <row r="445" spans="1:8" s="7" customFormat="1" ht="25.5">
      <c r="A445" s="44"/>
      <c r="B445" s="44"/>
      <c r="C445" s="44">
        <v>4300</v>
      </c>
      <c r="D445" s="57" t="s">
        <v>285</v>
      </c>
      <c r="E445" s="44">
        <v>5378</v>
      </c>
      <c r="F445" s="125">
        <v>4785.23</v>
      </c>
      <c r="G445" s="111">
        <f t="shared" si="7"/>
        <v>88.97787281517292</v>
      </c>
      <c r="H445" s="68" t="s">
        <v>275</v>
      </c>
    </row>
    <row r="446" spans="1:8" s="7" customFormat="1" ht="25.5">
      <c r="A446" s="44"/>
      <c r="B446" s="44"/>
      <c r="C446" s="44">
        <v>4430</v>
      </c>
      <c r="D446" s="57" t="s">
        <v>288</v>
      </c>
      <c r="E446" s="44">
        <v>150</v>
      </c>
      <c r="F446" s="125">
        <v>150</v>
      </c>
      <c r="G446" s="111">
        <f t="shared" si="7"/>
        <v>100</v>
      </c>
      <c r="H446" s="68" t="s">
        <v>276</v>
      </c>
    </row>
    <row r="447" spans="1:8" s="7" customFormat="1" ht="25.5">
      <c r="A447" s="44"/>
      <c r="B447" s="44"/>
      <c r="C447" s="44">
        <v>4610</v>
      </c>
      <c r="D447" s="57" t="s">
        <v>200</v>
      </c>
      <c r="E447" s="28">
        <v>55810</v>
      </c>
      <c r="F447" s="125">
        <v>55809.32</v>
      </c>
      <c r="G447" s="111">
        <f t="shared" si="7"/>
        <v>99.99878158036194</v>
      </c>
      <c r="H447" s="57" t="s">
        <v>277</v>
      </c>
    </row>
    <row r="448" spans="1:8" s="7" customFormat="1" ht="25.5">
      <c r="A448" s="44"/>
      <c r="B448" s="44"/>
      <c r="C448" s="44">
        <v>6050</v>
      </c>
      <c r="D448" s="57" t="s">
        <v>287</v>
      </c>
      <c r="E448" s="28">
        <v>11250</v>
      </c>
      <c r="F448" s="125">
        <v>11054.23</v>
      </c>
      <c r="G448" s="111">
        <f t="shared" si="7"/>
        <v>98.25982222222221</v>
      </c>
      <c r="H448" s="68"/>
    </row>
    <row r="449" spans="1:8" s="7" customFormat="1" ht="25.5">
      <c r="A449" s="44"/>
      <c r="B449" s="44"/>
      <c r="C449" s="44">
        <v>6060</v>
      </c>
      <c r="D449" s="57" t="s">
        <v>212</v>
      </c>
      <c r="E449" s="28">
        <v>6330</v>
      </c>
      <c r="F449" s="125">
        <v>6329.36</v>
      </c>
      <c r="G449" s="111">
        <f t="shared" si="7"/>
        <v>99.98988941548183</v>
      </c>
      <c r="H449" s="68"/>
    </row>
    <row r="450" spans="1:8" s="7" customFormat="1" ht="12.75">
      <c r="A450" s="50"/>
      <c r="B450" s="50"/>
      <c r="C450" s="50"/>
      <c r="D450" s="72"/>
      <c r="E450" s="50"/>
      <c r="F450" s="98"/>
      <c r="H450" s="148"/>
    </row>
    <row r="451" spans="1:8" s="7" customFormat="1" ht="12.75">
      <c r="A451" s="50"/>
      <c r="B451" s="50"/>
      <c r="C451" s="50"/>
      <c r="D451" s="72"/>
      <c r="E451" s="50"/>
      <c r="F451" s="98"/>
      <c r="H451" s="148"/>
    </row>
    <row r="452" spans="1:8" s="7" customFormat="1" ht="12.75">
      <c r="A452" s="50"/>
      <c r="B452" s="50"/>
      <c r="C452" s="50"/>
      <c r="D452" s="72"/>
      <c r="E452" s="50"/>
      <c r="F452" s="98"/>
      <c r="H452" s="148"/>
    </row>
    <row r="453" spans="1:8" s="7" customFormat="1" ht="12.75">
      <c r="A453" s="50"/>
      <c r="B453" s="50"/>
      <c r="C453" s="50"/>
      <c r="D453" s="72"/>
      <c r="E453" s="50"/>
      <c r="F453" s="98"/>
      <c r="H453" s="148"/>
    </row>
    <row r="454" spans="1:8" s="7" customFormat="1" ht="12.75">
      <c r="A454" s="50"/>
      <c r="B454" s="50"/>
      <c r="C454" s="50"/>
      <c r="D454" s="72"/>
      <c r="E454" s="50"/>
      <c r="F454" s="98"/>
      <c r="H454" s="148"/>
    </row>
    <row r="455" spans="1:8" s="7" customFormat="1" ht="12.75">
      <c r="A455" s="50"/>
      <c r="B455" s="50"/>
      <c r="C455" s="50"/>
      <c r="D455" s="72"/>
      <c r="E455" s="50"/>
      <c r="F455" s="98"/>
      <c r="H455" s="148"/>
    </row>
    <row r="456" spans="1:8" s="7" customFormat="1" ht="12.75">
      <c r="A456" s="50"/>
      <c r="B456" s="50"/>
      <c r="C456" s="50"/>
      <c r="D456" s="72"/>
      <c r="E456" s="50"/>
      <c r="F456" s="98"/>
      <c r="H456" s="148"/>
    </row>
    <row r="457" spans="1:8" s="7" customFormat="1" ht="12.75">
      <c r="A457" s="50"/>
      <c r="B457" s="50"/>
      <c r="C457" s="50"/>
      <c r="D457" s="72"/>
      <c r="E457" s="50"/>
      <c r="F457" s="98"/>
      <c r="H457" s="148"/>
    </row>
    <row r="458" spans="1:8" s="7" customFormat="1" ht="12.75">
      <c r="A458" s="50"/>
      <c r="B458" s="50"/>
      <c r="C458" s="50"/>
      <c r="D458" s="72"/>
      <c r="E458" s="50"/>
      <c r="F458" s="98"/>
      <c r="H458" s="148"/>
    </row>
    <row r="459" spans="1:8" s="7" customFormat="1" ht="12.75">
      <c r="A459" s="50"/>
      <c r="B459" s="50"/>
      <c r="C459" s="50"/>
      <c r="D459" s="72"/>
      <c r="E459" s="50"/>
      <c r="F459" s="98"/>
      <c r="H459" s="148"/>
    </row>
    <row r="460" spans="1:8" s="7" customFormat="1" ht="12.75">
      <c r="A460" s="50"/>
      <c r="B460" s="50"/>
      <c r="C460" s="50"/>
      <c r="D460" s="72"/>
      <c r="E460" s="50"/>
      <c r="F460" s="98"/>
      <c r="H460" s="148"/>
    </row>
    <row r="461" spans="1:8" s="7" customFormat="1" ht="12.75">
      <c r="A461" s="50"/>
      <c r="B461" s="50"/>
      <c r="C461" s="50"/>
      <c r="D461" s="72"/>
      <c r="E461" s="50"/>
      <c r="F461" s="98"/>
      <c r="H461" s="148"/>
    </row>
    <row r="462" spans="1:8" s="7" customFormat="1" ht="12.75">
      <c r="A462" s="50"/>
      <c r="B462" s="50"/>
      <c r="C462" s="50"/>
      <c r="D462" s="72"/>
      <c r="E462" s="50"/>
      <c r="F462" s="98"/>
      <c r="H462" s="148"/>
    </row>
    <row r="463" spans="1:8" s="7" customFormat="1" ht="12.75">
      <c r="A463" s="50"/>
      <c r="B463" s="50"/>
      <c r="C463" s="50"/>
      <c r="D463" s="72"/>
      <c r="E463" s="50"/>
      <c r="F463" s="98"/>
      <c r="H463" s="148"/>
    </row>
    <row r="464" spans="1:8" s="7" customFormat="1" ht="12.75">
      <c r="A464" s="50"/>
      <c r="B464" s="50"/>
      <c r="C464" s="50"/>
      <c r="D464" s="72"/>
      <c r="E464" s="50"/>
      <c r="F464" s="98"/>
      <c r="H464" s="148"/>
    </row>
    <row r="465" spans="1:8" s="7" customFormat="1" ht="12.75">
      <c r="A465" s="50"/>
      <c r="B465" s="50"/>
      <c r="C465" s="50"/>
      <c r="D465" s="72"/>
      <c r="E465" s="50"/>
      <c r="F465" s="98"/>
      <c r="H465" s="148"/>
    </row>
    <row r="466" spans="1:8" s="7" customFormat="1" ht="12.75">
      <c r="A466" s="50"/>
      <c r="B466" s="50"/>
      <c r="C466" s="50"/>
      <c r="D466" s="72"/>
      <c r="E466" s="50"/>
      <c r="F466" s="98"/>
      <c r="H466" s="148"/>
    </row>
    <row r="467" spans="1:8" s="7" customFormat="1" ht="12.75">
      <c r="A467" s="50"/>
      <c r="B467" s="50"/>
      <c r="C467" s="50"/>
      <c r="D467" s="72"/>
      <c r="E467" s="50"/>
      <c r="F467" s="98"/>
      <c r="H467" s="148"/>
    </row>
    <row r="468" spans="1:8" s="7" customFormat="1" ht="12.75">
      <c r="A468" s="50"/>
      <c r="B468" s="50"/>
      <c r="C468" s="50"/>
      <c r="D468" s="72"/>
      <c r="E468" s="50"/>
      <c r="F468" s="98"/>
      <c r="H468" s="148"/>
    </row>
    <row r="469" spans="1:8" s="7" customFormat="1" ht="12.75">
      <c r="A469" s="50"/>
      <c r="B469" s="50"/>
      <c r="C469" s="50"/>
      <c r="D469" s="72"/>
      <c r="E469" s="50"/>
      <c r="F469" s="98"/>
      <c r="H469" s="148"/>
    </row>
    <row r="470" spans="1:8" s="7" customFormat="1" ht="12.75">
      <c r="A470" s="50"/>
      <c r="B470" s="50"/>
      <c r="C470" s="50"/>
      <c r="D470" s="72"/>
      <c r="E470" s="50"/>
      <c r="F470" s="98"/>
      <c r="H470" s="148"/>
    </row>
    <row r="471" spans="1:8" s="7" customFormat="1" ht="12.75">
      <c r="A471" s="50"/>
      <c r="B471" s="50"/>
      <c r="C471" s="50"/>
      <c r="D471" s="72"/>
      <c r="E471" s="50"/>
      <c r="F471" s="98"/>
      <c r="H471" s="148"/>
    </row>
    <row r="472" spans="1:8" s="7" customFormat="1" ht="12.75">
      <c r="A472" s="50"/>
      <c r="B472" s="50"/>
      <c r="C472" s="50"/>
      <c r="D472" s="72"/>
      <c r="E472" s="50"/>
      <c r="F472" s="98"/>
      <c r="H472" s="148"/>
    </row>
    <row r="473" spans="1:8" s="7" customFormat="1" ht="12.75">
      <c r="A473" s="50"/>
      <c r="B473" s="50"/>
      <c r="C473" s="50"/>
      <c r="D473" s="72"/>
      <c r="E473" s="50"/>
      <c r="F473" s="98"/>
      <c r="H473" s="148"/>
    </row>
    <row r="474" spans="1:8" s="7" customFormat="1" ht="12.75">
      <c r="A474" s="50"/>
      <c r="B474" s="50"/>
      <c r="C474" s="50"/>
      <c r="D474" s="72"/>
      <c r="E474" s="50"/>
      <c r="F474" s="98"/>
      <c r="H474" s="148"/>
    </row>
    <row r="475" spans="1:8" s="7" customFormat="1" ht="12.75">
      <c r="A475" s="50"/>
      <c r="B475" s="50"/>
      <c r="C475" s="50"/>
      <c r="D475" s="72"/>
      <c r="E475" s="50"/>
      <c r="F475" s="98"/>
      <c r="H475" s="148"/>
    </row>
    <row r="476" spans="1:8" s="7" customFormat="1" ht="12.75">
      <c r="A476" s="50"/>
      <c r="B476" s="50"/>
      <c r="C476" s="50"/>
      <c r="D476" s="72"/>
      <c r="E476" s="50"/>
      <c r="F476" s="98"/>
      <c r="H476" s="148"/>
    </row>
    <row r="477" spans="1:8" s="7" customFormat="1" ht="12.75">
      <c r="A477" s="50"/>
      <c r="B477" s="50"/>
      <c r="C477" s="50"/>
      <c r="D477" s="72"/>
      <c r="E477" s="50"/>
      <c r="F477" s="98"/>
      <c r="H477" s="148"/>
    </row>
    <row r="478" spans="1:8" s="7" customFormat="1" ht="12.75">
      <c r="A478" s="50"/>
      <c r="B478" s="50"/>
      <c r="C478" s="50"/>
      <c r="D478" s="72"/>
      <c r="E478" s="50"/>
      <c r="F478" s="98"/>
      <c r="H478" s="148"/>
    </row>
    <row r="479" spans="1:8" s="7" customFormat="1" ht="12.75">
      <c r="A479" s="50"/>
      <c r="B479" s="50"/>
      <c r="C479" s="50"/>
      <c r="D479" s="72"/>
      <c r="E479" s="50"/>
      <c r="F479" s="98"/>
      <c r="H479" s="148"/>
    </row>
    <row r="480" spans="1:8" s="7" customFormat="1" ht="12.75">
      <c r="A480" s="50"/>
      <c r="B480" s="50"/>
      <c r="C480" s="50"/>
      <c r="D480" s="72"/>
      <c r="E480" s="50"/>
      <c r="F480" s="98"/>
      <c r="H480" s="148"/>
    </row>
    <row r="481" spans="1:8" s="7" customFormat="1" ht="12.75">
      <c r="A481" s="50"/>
      <c r="B481" s="50"/>
      <c r="C481" s="50"/>
      <c r="D481" s="72"/>
      <c r="E481" s="50"/>
      <c r="F481" s="98"/>
      <c r="H481" s="148"/>
    </row>
    <row r="482" spans="1:8" s="7" customFormat="1" ht="12.75">
      <c r="A482" s="50"/>
      <c r="B482" s="50"/>
      <c r="C482" s="50"/>
      <c r="D482" s="72"/>
      <c r="E482" s="50"/>
      <c r="F482" s="98"/>
      <c r="H482" s="148"/>
    </row>
    <row r="483" spans="1:8" s="7" customFormat="1" ht="12.75">
      <c r="A483" s="50"/>
      <c r="B483" s="50"/>
      <c r="C483" s="50"/>
      <c r="D483" s="72"/>
      <c r="E483" s="50"/>
      <c r="F483" s="98"/>
      <c r="H483" s="148"/>
    </row>
    <row r="484" spans="1:8" s="7" customFormat="1" ht="12.75">
      <c r="A484" s="50"/>
      <c r="B484" s="50"/>
      <c r="C484" s="50"/>
      <c r="D484" s="72"/>
      <c r="E484" s="50"/>
      <c r="F484" s="98"/>
      <c r="H484" s="148"/>
    </row>
    <row r="485" spans="1:8" s="7" customFormat="1" ht="12.75">
      <c r="A485" s="50"/>
      <c r="B485" s="50"/>
      <c r="C485" s="50"/>
      <c r="D485" s="72"/>
      <c r="E485" s="50"/>
      <c r="F485" s="98"/>
      <c r="H485" s="148"/>
    </row>
    <row r="486" spans="1:8" s="7" customFormat="1" ht="12.75">
      <c r="A486" s="50"/>
      <c r="B486" s="50"/>
      <c r="C486" s="50"/>
      <c r="D486" s="72"/>
      <c r="E486" s="50"/>
      <c r="F486" s="98"/>
      <c r="H486" s="148"/>
    </row>
    <row r="487" spans="1:8" s="7" customFormat="1" ht="12.75">
      <c r="A487" s="50"/>
      <c r="B487" s="50"/>
      <c r="C487" s="50"/>
      <c r="D487" s="72"/>
      <c r="E487" s="50"/>
      <c r="F487" s="98"/>
      <c r="H487" s="148"/>
    </row>
    <row r="488" spans="1:8" s="7" customFormat="1" ht="12.75">
      <c r="A488" s="50"/>
      <c r="B488" s="50"/>
      <c r="C488" s="50"/>
      <c r="D488" s="72"/>
      <c r="E488" s="50"/>
      <c r="F488" s="98"/>
      <c r="H488" s="148"/>
    </row>
    <row r="489" spans="1:8" s="7" customFormat="1" ht="12.75">
      <c r="A489" s="50"/>
      <c r="B489" s="50"/>
      <c r="C489" s="50"/>
      <c r="D489" s="72"/>
      <c r="E489" s="50"/>
      <c r="F489" s="98"/>
      <c r="H489" s="148"/>
    </row>
    <row r="490" spans="1:8" s="7" customFormat="1" ht="12.75">
      <c r="A490" s="50"/>
      <c r="B490" s="50"/>
      <c r="C490" s="50"/>
      <c r="D490" s="72"/>
      <c r="E490" s="50"/>
      <c r="F490" s="98"/>
      <c r="H490" s="148"/>
    </row>
    <row r="491" spans="1:8" s="7" customFormat="1" ht="12.75">
      <c r="A491" s="50"/>
      <c r="B491" s="50"/>
      <c r="C491" s="50"/>
      <c r="D491" s="72"/>
      <c r="E491" s="50"/>
      <c r="F491" s="98"/>
      <c r="H491" s="148"/>
    </row>
    <row r="492" spans="1:8" s="7" customFormat="1" ht="12.75">
      <c r="A492" s="50"/>
      <c r="B492" s="50"/>
      <c r="C492" s="50"/>
      <c r="D492" s="72"/>
      <c r="E492" s="50"/>
      <c r="F492" s="98"/>
      <c r="H492" s="148"/>
    </row>
    <row r="493" spans="1:8" s="7" customFormat="1" ht="12.75">
      <c r="A493" s="50"/>
      <c r="B493" s="50"/>
      <c r="C493" s="50"/>
      <c r="D493" s="72"/>
      <c r="E493" s="50"/>
      <c r="F493" s="98"/>
      <c r="H493" s="148"/>
    </row>
    <row r="494" spans="1:8" s="7" customFormat="1" ht="12.75">
      <c r="A494" s="50"/>
      <c r="B494" s="50"/>
      <c r="C494" s="50"/>
      <c r="D494" s="72"/>
      <c r="E494" s="50"/>
      <c r="F494" s="98"/>
      <c r="H494" s="148"/>
    </row>
    <row r="495" spans="1:8" s="7" customFormat="1" ht="12.75">
      <c r="A495" s="50"/>
      <c r="B495" s="50"/>
      <c r="C495" s="50"/>
      <c r="D495" s="72"/>
      <c r="E495" s="50"/>
      <c r="F495" s="98"/>
      <c r="H495" s="148"/>
    </row>
    <row r="496" spans="1:8" s="7" customFormat="1" ht="12.75">
      <c r="A496" s="50"/>
      <c r="B496" s="50"/>
      <c r="C496" s="50"/>
      <c r="D496" s="72"/>
      <c r="E496" s="50"/>
      <c r="F496" s="98"/>
      <c r="H496" s="148"/>
    </row>
    <row r="497" spans="1:8" s="7" customFormat="1" ht="12.75">
      <c r="A497" s="50"/>
      <c r="B497" s="50"/>
      <c r="C497" s="50"/>
      <c r="D497" s="72"/>
      <c r="E497" s="50"/>
      <c r="F497" s="98"/>
      <c r="H497" s="148"/>
    </row>
    <row r="498" spans="1:8" s="7" customFormat="1" ht="12.75">
      <c r="A498" s="50"/>
      <c r="B498" s="50"/>
      <c r="C498" s="50"/>
      <c r="D498" s="72"/>
      <c r="E498" s="50"/>
      <c r="F498" s="98"/>
      <c r="H498" s="148"/>
    </row>
    <row r="499" spans="1:8" s="7" customFormat="1" ht="12.75">
      <c r="A499" s="50"/>
      <c r="B499" s="50"/>
      <c r="C499" s="50"/>
      <c r="D499" s="72"/>
      <c r="E499" s="50"/>
      <c r="F499" s="98"/>
      <c r="H499" s="148"/>
    </row>
    <row r="500" spans="1:8" s="7" customFormat="1" ht="12.75">
      <c r="A500" s="50"/>
      <c r="B500" s="50"/>
      <c r="C500" s="50"/>
      <c r="D500" s="72"/>
      <c r="E500" s="50"/>
      <c r="F500" s="98"/>
      <c r="H500" s="148"/>
    </row>
    <row r="501" spans="1:8" s="7" customFormat="1" ht="12.75">
      <c r="A501" s="50"/>
      <c r="B501" s="50"/>
      <c r="C501" s="50"/>
      <c r="D501" s="72"/>
      <c r="E501" s="50"/>
      <c r="F501" s="98"/>
      <c r="H501" s="148"/>
    </row>
    <row r="502" spans="1:8" s="7" customFormat="1" ht="12.75">
      <c r="A502" s="50"/>
      <c r="B502" s="50"/>
      <c r="C502" s="50"/>
      <c r="D502" s="72"/>
      <c r="E502" s="50"/>
      <c r="F502" s="98"/>
      <c r="H502" s="148"/>
    </row>
    <row r="503" spans="1:8" s="7" customFormat="1" ht="12.75">
      <c r="A503" s="50"/>
      <c r="B503" s="50"/>
      <c r="C503" s="50"/>
      <c r="D503" s="72"/>
      <c r="E503" s="50"/>
      <c r="F503" s="98"/>
      <c r="H503" s="148"/>
    </row>
    <row r="504" spans="1:8" s="7" customFormat="1" ht="12.75">
      <c r="A504" s="50"/>
      <c r="B504" s="50"/>
      <c r="C504" s="50"/>
      <c r="D504" s="72"/>
      <c r="E504" s="50"/>
      <c r="F504" s="98"/>
      <c r="H504" s="148"/>
    </row>
    <row r="505" spans="1:8" s="7" customFormat="1" ht="12.75">
      <c r="A505" s="50"/>
      <c r="B505" s="50"/>
      <c r="C505" s="50"/>
      <c r="D505" s="72"/>
      <c r="E505" s="50"/>
      <c r="F505" s="98"/>
      <c r="H505" s="148"/>
    </row>
    <row r="506" spans="1:8" s="7" customFormat="1" ht="12.75">
      <c r="A506" s="50"/>
      <c r="B506" s="50"/>
      <c r="C506" s="50"/>
      <c r="D506" s="72"/>
      <c r="E506" s="50"/>
      <c r="F506" s="98"/>
      <c r="H506" s="148"/>
    </row>
    <row r="507" spans="1:8" s="7" customFormat="1" ht="12.75">
      <c r="A507" s="50"/>
      <c r="B507" s="50"/>
      <c r="C507" s="50"/>
      <c r="D507" s="72"/>
      <c r="E507" s="50"/>
      <c r="F507" s="98"/>
      <c r="H507" s="148"/>
    </row>
    <row r="508" spans="1:8" s="7" customFormat="1" ht="12.75">
      <c r="A508" s="50"/>
      <c r="B508" s="50"/>
      <c r="C508" s="50"/>
      <c r="D508" s="72"/>
      <c r="E508" s="50"/>
      <c r="F508" s="98"/>
      <c r="H508" s="148"/>
    </row>
    <row r="509" spans="1:8" s="7" customFormat="1" ht="12.75">
      <c r="A509" s="50"/>
      <c r="B509" s="50"/>
      <c r="C509" s="50"/>
      <c r="D509" s="72"/>
      <c r="E509" s="50"/>
      <c r="F509" s="98"/>
      <c r="H509" s="148"/>
    </row>
    <row r="510" spans="1:8" s="7" customFormat="1" ht="12.75">
      <c r="A510" s="50"/>
      <c r="B510" s="50"/>
      <c r="C510" s="50"/>
      <c r="D510" s="72"/>
      <c r="E510" s="50"/>
      <c r="F510" s="98"/>
      <c r="H510" s="148"/>
    </row>
    <row r="511" spans="1:8" s="7" customFormat="1" ht="12.75">
      <c r="A511" s="50"/>
      <c r="B511" s="50"/>
      <c r="C511" s="50"/>
      <c r="D511" s="72"/>
      <c r="E511" s="50"/>
      <c r="F511" s="98"/>
      <c r="H511" s="148"/>
    </row>
    <row r="512" spans="1:8" s="7" customFormat="1" ht="12.75">
      <c r="A512" s="50"/>
      <c r="B512" s="50"/>
      <c r="C512" s="50"/>
      <c r="D512" s="72"/>
      <c r="E512" s="50"/>
      <c r="F512" s="98"/>
      <c r="H512" s="148"/>
    </row>
    <row r="513" spans="1:8" s="7" customFormat="1" ht="12.75">
      <c r="A513" s="50"/>
      <c r="B513" s="50"/>
      <c r="C513" s="50"/>
      <c r="D513" s="72"/>
      <c r="E513" s="50"/>
      <c r="F513" s="98"/>
      <c r="H513" s="148"/>
    </row>
    <row r="514" spans="1:8" s="7" customFormat="1" ht="12.75">
      <c r="A514" s="50"/>
      <c r="B514" s="50"/>
      <c r="C514" s="50"/>
      <c r="D514" s="72"/>
      <c r="E514" s="50"/>
      <c r="F514" s="98"/>
      <c r="H514" s="148"/>
    </row>
    <row r="515" spans="1:8" s="7" customFormat="1" ht="12.75">
      <c r="A515" s="50"/>
      <c r="B515" s="50"/>
      <c r="C515" s="50"/>
      <c r="D515" s="72"/>
      <c r="E515" s="50"/>
      <c r="F515" s="98"/>
      <c r="H515" s="148"/>
    </row>
    <row r="516" spans="1:8" s="7" customFormat="1" ht="12.75">
      <c r="A516" s="50"/>
      <c r="B516" s="50"/>
      <c r="C516" s="50"/>
      <c r="D516" s="72"/>
      <c r="E516" s="50"/>
      <c r="F516" s="98"/>
      <c r="H516" s="148"/>
    </row>
    <row r="517" spans="1:8" s="7" customFormat="1" ht="12.75">
      <c r="A517" s="50"/>
      <c r="B517" s="50"/>
      <c r="C517" s="50"/>
      <c r="D517" s="72"/>
      <c r="E517" s="50"/>
      <c r="F517" s="98"/>
      <c r="H517" s="148"/>
    </row>
    <row r="518" spans="1:8" s="7" customFormat="1" ht="12.75">
      <c r="A518" s="50"/>
      <c r="B518" s="50"/>
      <c r="C518" s="50"/>
      <c r="D518" s="72"/>
      <c r="E518" s="50"/>
      <c r="F518" s="98"/>
      <c r="H518" s="148"/>
    </row>
    <row r="519" spans="1:8" s="7" customFormat="1" ht="12.75">
      <c r="A519" s="50"/>
      <c r="B519" s="50"/>
      <c r="C519" s="50"/>
      <c r="D519" s="72"/>
      <c r="E519" s="50"/>
      <c r="F519" s="98"/>
      <c r="H519" s="148"/>
    </row>
    <row r="520" spans="1:8" s="7" customFormat="1" ht="12.75">
      <c r="A520" s="50"/>
      <c r="B520" s="50"/>
      <c r="C520" s="50"/>
      <c r="D520" s="72"/>
      <c r="E520" s="50"/>
      <c r="F520" s="98"/>
      <c r="H520" s="148"/>
    </row>
    <row r="521" spans="1:8" s="7" customFormat="1" ht="12.75">
      <c r="A521" s="50"/>
      <c r="B521" s="50"/>
      <c r="C521" s="50"/>
      <c r="D521" s="72"/>
      <c r="E521" s="50"/>
      <c r="F521" s="98"/>
      <c r="H521" s="148"/>
    </row>
    <row r="522" spans="1:8" s="7" customFormat="1" ht="12.75">
      <c r="A522" s="50"/>
      <c r="B522" s="50"/>
      <c r="C522" s="50"/>
      <c r="D522" s="72"/>
      <c r="E522" s="50"/>
      <c r="F522" s="98"/>
      <c r="H522" s="148"/>
    </row>
    <row r="523" spans="1:8" s="7" customFormat="1" ht="12.75">
      <c r="A523" s="50"/>
      <c r="B523" s="50"/>
      <c r="C523" s="50"/>
      <c r="D523" s="72"/>
      <c r="E523" s="50"/>
      <c r="F523" s="98"/>
      <c r="H523" s="148"/>
    </row>
    <row r="524" spans="1:8" s="7" customFormat="1" ht="12.75">
      <c r="A524" s="50"/>
      <c r="B524" s="50"/>
      <c r="C524" s="50"/>
      <c r="D524" s="72"/>
      <c r="E524" s="50"/>
      <c r="F524" s="98"/>
      <c r="H524" s="148"/>
    </row>
    <row r="525" spans="1:8" s="7" customFormat="1" ht="12.75">
      <c r="A525" s="50"/>
      <c r="B525" s="50"/>
      <c r="C525" s="50"/>
      <c r="D525" s="72"/>
      <c r="E525" s="50"/>
      <c r="F525" s="98"/>
      <c r="H525" s="148"/>
    </row>
    <row r="526" spans="1:8" s="7" customFormat="1" ht="12.75">
      <c r="A526" s="50"/>
      <c r="B526" s="50"/>
      <c r="C526" s="50"/>
      <c r="D526" s="72"/>
      <c r="E526" s="50"/>
      <c r="F526" s="98"/>
      <c r="H526" s="148"/>
    </row>
    <row r="527" spans="1:8" s="7" customFormat="1" ht="12.75">
      <c r="A527" s="50"/>
      <c r="B527" s="50"/>
      <c r="C527" s="50"/>
      <c r="D527" s="72"/>
      <c r="E527" s="50"/>
      <c r="F527" s="98"/>
      <c r="H527" s="148"/>
    </row>
    <row r="528" spans="1:8" s="7" customFormat="1" ht="12.75">
      <c r="A528" s="50"/>
      <c r="B528" s="50"/>
      <c r="C528" s="50"/>
      <c r="D528" s="72"/>
      <c r="E528" s="50"/>
      <c r="F528" s="98"/>
      <c r="H528" s="148"/>
    </row>
    <row r="529" spans="1:8" s="7" customFormat="1" ht="12.75">
      <c r="A529" s="50"/>
      <c r="B529" s="50"/>
      <c r="C529" s="50"/>
      <c r="D529" s="72"/>
      <c r="E529" s="50"/>
      <c r="F529" s="98"/>
      <c r="H529" s="148"/>
    </row>
    <row r="530" spans="1:8" s="7" customFormat="1" ht="12.75">
      <c r="A530" s="50"/>
      <c r="B530" s="50"/>
      <c r="C530" s="50"/>
      <c r="D530" s="72"/>
      <c r="E530" s="50"/>
      <c r="F530" s="98"/>
      <c r="H530" s="148"/>
    </row>
    <row r="531" spans="1:8" s="7" customFormat="1" ht="12.75">
      <c r="A531" s="50"/>
      <c r="B531" s="50"/>
      <c r="C531" s="50"/>
      <c r="D531" s="72"/>
      <c r="E531" s="50"/>
      <c r="F531" s="98"/>
      <c r="H531" s="148"/>
    </row>
    <row r="532" spans="1:8" s="7" customFormat="1" ht="12.75">
      <c r="A532" s="50"/>
      <c r="B532" s="50"/>
      <c r="C532" s="50"/>
      <c r="D532" s="72"/>
      <c r="E532" s="50"/>
      <c r="F532" s="98"/>
      <c r="H532" s="148"/>
    </row>
    <row r="533" spans="1:8" s="7" customFormat="1" ht="12.75">
      <c r="A533" s="50"/>
      <c r="B533" s="50"/>
      <c r="C533" s="50"/>
      <c r="D533" s="72"/>
      <c r="E533" s="50"/>
      <c r="F533" s="98"/>
      <c r="H533" s="148"/>
    </row>
    <row r="534" spans="1:8" s="7" customFormat="1" ht="12.75">
      <c r="A534" s="50"/>
      <c r="B534" s="50"/>
      <c r="C534" s="50"/>
      <c r="D534" s="72"/>
      <c r="E534" s="50"/>
      <c r="F534" s="98"/>
      <c r="H534" s="148"/>
    </row>
    <row r="535" spans="1:8" s="7" customFormat="1" ht="12.75">
      <c r="A535" s="50"/>
      <c r="B535" s="50"/>
      <c r="C535" s="50"/>
      <c r="D535" s="72"/>
      <c r="E535" s="50"/>
      <c r="F535" s="98"/>
      <c r="H535" s="148"/>
    </row>
    <row r="536" spans="1:8" s="7" customFormat="1" ht="12.75">
      <c r="A536" s="50"/>
      <c r="B536" s="50"/>
      <c r="C536" s="50"/>
      <c r="D536" s="72"/>
      <c r="E536" s="50"/>
      <c r="F536" s="98"/>
      <c r="H536" s="148"/>
    </row>
    <row r="537" spans="1:8" s="7" customFormat="1" ht="12.75">
      <c r="A537" s="50"/>
      <c r="B537" s="50"/>
      <c r="C537" s="50"/>
      <c r="D537" s="72"/>
      <c r="E537" s="50"/>
      <c r="F537" s="98"/>
      <c r="H537" s="148"/>
    </row>
    <row r="538" spans="1:8" s="7" customFormat="1" ht="12.75">
      <c r="A538" s="50"/>
      <c r="B538" s="50"/>
      <c r="C538" s="50"/>
      <c r="D538" s="72"/>
      <c r="E538" s="50"/>
      <c r="F538" s="98"/>
      <c r="H538" s="148"/>
    </row>
    <row r="539" spans="1:8" s="7" customFormat="1" ht="12.75">
      <c r="A539" s="50"/>
      <c r="B539" s="50"/>
      <c r="C539" s="50"/>
      <c r="D539" s="72"/>
      <c r="E539" s="50"/>
      <c r="F539" s="98"/>
      <c r="H539" s="148"/>
    </row>
    <row r="540" spans="1:8" s="7" customFormat="1" ht="12.75">
      <c r="A540" s="50"/>
      <c r="B540" s="50"/>
      <c r="C540" s="50"/>
      <c r="D540" s="72"/>
      <c r="E540" s="50"/>
      <c r="F540" s="98"/>
      <c r="H540" s="148"/>
    </row>
    <row r="541" spans="1:8" s="7" customFormat="1" ht="12.75">
      <c r="A541" s="50"/>
      <c r="B541" s="50"/>
      <c r="C541" s="50"/>
      <c r="D541" s="72"/>
      <c r="E541" s="50"/>
      <c r="F541" s="98"/>
      <c r="H541" s="148"/>
    </row>
    <row r="542" spans="1:8" s="7" customFormat="1" ht="12.75">
      <c r="A542" s="50"/>
      <c r="B542" s="50"/>
      <c r="C542" s="50"/>
      <c r="D542" s="72"/>
      <c r="E542" s="50"/>
      <c r="F542" s="98"/>
      <c r="H542" s="148"/>
    </row>
    <row r="543" spans="1:8" s="7" customFormat="1" ht="12.75">
      <c r="A543" s="50"/>
      <c r="B543" s="50"/>
      <c r="C543" s="50"/>
      <c r="D543" s="72"/>
      <c r="E543" s="50"/>
      <c r="F543" s="98"/>
      <c r="H543" s="148"/>
    </row>
    <row r="544" spans="1:8" s="7" customFormat="1" ht="12.75">
      <c r="A544" s="50"/>
      <c r="B544" s="50"/>
      <c r="C544" s="50"/>
      <c r="D544" s="72"/>
      <c r="E544" s="50"/>
      <c r="F544" s="98"/>
      <c r="H544" s="148"/>
    </row>
    <row r="545" spans="1:8" s="7" customFormat="1" ht="12.75">
      <c r="A545" s="50"/>
      <c r="B545" s="50"/>
      <c r="C545" s="50"/>
      <c r="D545" s="72"/>
      <c r="E545" s="50"/>
      <c r="F545" s="98"/>
      <c r="H545" s="148"/>
    </row>
    <row r="546" spans="1:8" s="7" customFormat="1" ht="12.75">
      <c r="A546" s="50"/>
      <c r="B546" s="50"/>
      <c r="C546" s="50"/>
      <c r="D546" s="72"/>
      <c r="E546" s="50"/>
      <c r="F546" s="98"/>
      <c r="H546" s="148"/>
    </row>
    <row r="547" spans="1:8" s="7" customFormat="1" ht="12.75">
      <c r="A547" s="50"/>
      <c r="B547" s="50"/>
      <c r="C547" s="50"/>
      <c r="D547" s="72"/>
      <c r="E547" s="50"/>
      <c r="F547" s="98"/>
      <c r="H547" s="148"/>
    </row>
    <row r="548" spans="1:8" s="7" customFormat="1" ht="12.75">
      <c r="A548" s="50"/>
      <c r="B548" s="50"/>
      <c r="C548" s="50"/>
      <c r="D548" s="72"/>
      <c r="E548" s="50"/>
      <c r="F548" s="98"/>
      <c r="H548" s="148"/>
    </row>
    <row r="549" spans="1:8" s="7" customFormat="1" ht="12.75">
      <c r="A549" s="50"/>
      <c r="B549" s="50"/>
      <c r="C549" s="50"/>
      <c r="D549" s="72"/>
      <c r="E549" s="50"/>
      <c r="F549" s="98"/>
      <c r="H549" s="148"/>
    </row>
    <row r="550" spans="1:8" s="7" customFormat="1" ht="12.75">
      <c r="A550" s="50"/>
      <c r="B550" s="50"/>
      <c r="C550" s="50"/>
      <c r="D550" s="72"/>
      <c r="E550" s="50"/>
      <c r="F550" s="98"/>
      <c r="H550" s="148"/>
    </row>
    <row r="551" spans="1:8" s="7" customFormat="1" ht="12.75">
      <c r="A551" s="50"/>
      <c r="B551" s="50"/>
      <c r="C551" s="50"/>
      <c r="D551" s="72"/>
      <c r="E551" s="50"/>
      <c r="F551" s="98"/>
      <c r="H551" s="148"/>
    </row>
    <row r="552" spans="1:8" s="7" customFormat="1" ht="12.75">
      <c r="A552" s="50"/>
      <c r="B552" s="50"/>
      <c r="C552" s="50"/>
      <c r="D552" s="72"/>
      <c r="E552" s="50"/>
      <c r="F552" s="98"/>
      <c r="H552" s="148"/>
    </row>
    <row r="553" spans="1:8" s="7" customFormat="1" ht="12.75">
      <c r="A553" s="50"/>
      <c r="B553" s="50"/>
      <c r="C553" s="50"/>
      <c r="D553" s="72"/>
      <c r="E553" s="50"/>
      <c r="F553" s="98"/>
      <c r="H553" s="148"/>
    </row>
    <row r="554" spans="1:8" s="7" customFormat="1" ht="12.75">
      <c r="A554" s="50"/>
      <c r="B554" s="50"/>
      <c r="C554" s="50"/>
      <c r="D554" s="72"/>
      <c r="E554" s="50"/>
      <c r="F554" s="98"/>
      <c r="H554" s="148"/>
    </row>
    <row r="555" spans="1:8" s="7" customFormat="1" ht="12.75">
      <c r="A555" s="50"/>
      <c r="B555" s="50"/>
      <c r="C555" s="50"/>
      <c r="D555" s="72"/>
      <c r="E555" s="50"/>
      <c r="F555" s="98"/>
      <c r="H555" s="148"/>
    </row>
    <row r="556" spans="1:8" s="7" customFormat="1" ht="12.75">
      <c r="A556" s="50"/>
      <c r="B556" s="50"/>
      <c r="C556" s="50"/>
      <c r="D556" s="72"/>
      <c r="E556" s="50"/>
      <c r="F556" s="98"/>
      <c r="H556" s="148"/>
    </row>
    <row r="557" spans="1:8" s="7" customFormat="1" ht="12.75">
      <c r="A557" s="50"/>
      <c r="B557" s="50"/>
      <c r="C557" s="50"/>
      <c r="D557" s="72"/>
      <c r="E557" s="50"/>
      <c r="F557" s="98"/>
      <c r="H557" s="148"/>
    </row>
    <row r="558" spans="1:8" s="7" customFormat="1" ht="12.75">
      <c r="A558" s="50"/>
      <c r="B558" s="50"/>
      <c r="C558" s="50"/>
      <c r="D558" s="72"/>
      <c r="E558" s="50"/>
      <c r="F558" s="98"/>
      <c r="H558" s="148"/>
    </row>
    <row r="559" spans="1:8" s="7" customFormat="1" ht="12.75">
      <c r="A559" s="50"/>
      <c r="B559" s="50"/>
      <c r="C559" s="50"/>
      <c r="D559" s="72"/>
      <c r="E559" s="50"/>
      <c r="F559" s="98"/>
      <c r="H559" s="148"/>
    </row>
    <row r="560" spans="1:8" s="7" customFormat="1" ht="12.75">
      <c r="A560" s="50"/>
      <c r="B560" s="50"/>
      <c r="C560" s="50"/>
      <c r="D560" s="72"/>
      <c r="E560" s="50"/>
      <c r="F560" s="98"/>
      <c r="H560" s="148"/>
    </row>
    <row r="561" spans="1:8" s="7" customFormat="1" ht="12.75">
      <c r="A561" s="50"/>
      <c r="B561" s="50"/>
      <c r="C561" s="50"/>
      <c r="D561" s="72"/>
      <c r="E561" s="50"/>
      <c r="F561" s="98"/>
      <c r="H561" s="148"/>
    </row>
    <row r="562" spans="1:8" s="7" customFormat="1" ht="12.75">
      <c r="A562" s="50"/>
      <c r="B562" s="50"/>
      <c r="C562" s="50"/>
      <c r="D562" s="72"/>
      <c r="E562" s="50"/>
      <c r="F562" s="98"/>
      <c r="H562" s="148"/>
    </row>
    <row r="563" spans="1:8" s="7" customFormat="1" ht="12.75">
      <c r="A563" s="50"/>
      <c r="B563" s="50"/>
      <c r="C563" s="50"/>
      <c r="D563" s="72"/>
      <c r="E563" s="50"/>
      <c r="F563" s="98"/>
      <c r="H563" s="148"/>
    </row>
    <row r="564" spans="1:8" s="7" customFormat="1" ht="12.75">
      <c r="A564" s="50"/>
      <c r="B564" s="50"/>
      <c r="C564" s="50"/>
      <c r="D564" s="72"/>
      <c r="E564" s="50"/>
      <c r="F564" s="98"/>
      <c r="H564" s="148"/>
    </row>
    <row r="565" spans="1:8" s="7" customFormat="1" ht="12.75">
      <c r="A565" s="50"/>
      <c r="B565" s="50"/>
      <c r="C565" s="50"/>
      <c r="D565" s="72"/>
      <c r="E565" s="50"/>
      <c r="F565" s="98"/>
      <c r="H565" s="148"/>
    </row>
    <row r="566" spans="1:8" s="7" customFormat="1" ht="12.75">
      <c r="A566" s="50"/>
      <c r="B566" s="50"/>
      <c r="C566" s="50"/>
      <c r="D566" s="72"/>
      <c r="E566" s="50"/>
      <c r="F566" s="98"/>
      <c r="H566" s="148"/>
    </row>
    <row r="567" spans="1:8" s="7" customFormat="1" ht="12.75">
      <c r="A567" s="50"/>
      <c r="B567" s="50"/>
      <c r="C567" s="50"/>
      <c r="D567" s="72"/>
      <c r="E567" s="50"/>
      <c r="F567" s="98"/>
      <c r="H567" s="148"/>
    </row>
    <row r="568" spans="1:8" s="7" customFormat="1" ht="12.75">
      <c r="A568" s="50"/>
      <c r="B568" s="50"/>
      <c r="C568" s="50"/>
      <c r="D568" s="72"/>
      <c r="E568" s="50"/>
      <c r="F568" s="98"/>
      <c r="H568" s="148"/>
    </row>
    <row r="569" spans="1:8" s="7" customFormat="1" ht="12.75">
      <c r="A569" s="50"/>
      <c r="B569" s="50"/>
      <c r="C569" s="50"/>
      <c r="D569" s="72"/>
      <c r="E569" s="50"/>
      <c r="F569" s="98"/>
      <c r="H569" s="148"/>
    </row>
    <row r="570" spans="1:8" s="7" customFormat="1" ht="12.75">
      <c r="A570" s="50"/>
      <c r="B570" s="50"/>
      <c r="C570" s="50"/>
      <c r="D570" s="72"/>
      <c r="E570" s="50"/>
      <c r="F570" s="98"/>
      <c r="H570" s="148"/>
    </row>
    <row r="571" spans="1:8" s="7" customFormat="1" ht="12.75">
      <c r="A571" s="50"/>
      <c r="B571" s="50"/>
      <c r="C571" s="50"/>
      <c r="D571" s="72"/>
      <c r="E571" s="50"/>
      <c r="F571" s="98"/>
      <c r="H571" s="148"/>
    </row>
    <row r="572" spans="1:8" s="7" customFormat="1" ht="12.75">
      <c r="A572" s="50"/>
      <c r="B572" s="50"/>
      <c r="C572" s="50"/>
      <c r="D572" s="72"/>
      <c r="E572" s="50"/>
      <c r="F572" s="98"/>
      <c r="H572" s="148"/>
    </row>
    <row r="573" spans="1:8" s="7" customFormat="1" ht="12.75">
      <c r="A573" s="50"/>
      <c r="B573" s="50"/>
      <c r="C573" s="50"/>
      <c r="D573" s="72"/>
      <c r="E573" s="50"/>
      <c r="F573" s="98"/>
      <c r="H573" s="148"/>
    </row>
    <row r="574" spans="1:8" s="7" customFormat="1" ht="12.75">
      <c r="A574" s="50"/>
      <c r="B574" s="50"/>
      <c r="C574" s="50"/>
      <c r="D574" s="72"/>
      <c r="E574" s="50"/>
      <c r="F574" s="98"/>
      <c r="H574" s="148"/>
    </row>
    <row r="575" spans="1:8" s="7" customFormat="1" ht="12.75">
      <c r="A575" s="50"/>
      <c r="B575" s="50"/>
      <c r="C575" s="50"/>
      <c r="D575" s="72"/>
      <c r="E575" s="50"/>
      <c r="F575" s="98"/>
      <c r="H575" s="148"/>
    </row>
    <row r="576" spans="1:8" s="7" customFormat="1" ht="12.75">
      <c r="A576" s="50"/>
      <c r="B576" s="50"/>
      <c r="C576" s="50"/>
      <c r="D576" s="72"/>
      <c r="E576" s="50"/>
      <c r="F576" s="98"/>
      <c r="H576" s="148"/>
    </row>
    <row r="577" spans="1:8" s="7" customFormat="1" ht="12.75">
      <c r="A577" s="50"/>
      <c r="B577" s="50"/>
      <c r="C577" s="50"/>
      <c r="D577" s="72"/>
      <c r="E577" s="50"/>
      <c r="F577" s="98"/>
      <c r="H577" s="148"/>
    </row>
    <row r="578" spans="1:8" s="7" customFormat="1" ht="12.75">
      <c r="A578" s="50"/>
      <c r="B578" s="50"/>
      <c r="C578" s="50"/>
      <c r="D578" s="72"/>
      <c r="E578" s="50"/>
      <c r="F578" s="98"/>
      <c r="H578" s="148"/>
    </row>
    <row r="579" spans="1:8" s="7" customFormat="1" ht="12.75">
      <c r="A579" s="50"/>
      <c r="B579" s="50"/>
      <c r="C579" s="50"/>
      <c r="D579" s="72"/>
      <c r="E579" s="50"/>
      <c r="F579" s="98"/>
      <c r="H579" s="148"/>
    </row>
    <row r="580" spans="1:8" s="7" customFormat="1" ht="12.75">
      <c r="A580" s="50"/>
      <c r="B580" s="50"/>
      <c r="C580" s="50"/>
      <c r="D580" s="72"/>
      <c r="E580" s="50"/>
      <c r="F580" s="98"/>
      <c r="H580" s="148"/>
    </row>
    <row r="581" spans="1:8" s="7" customFormat="1" ht="12.75">
      <c r="A581" s="50"/>
      <c r="B581" s="50"/>
      <c r="C581" s="50"/>
      <c r="D581" s="72"/>
      <c r="E581" s="50"/>
      <c r="F581" s="98"/>
      <c r="H581" s="148"/>
    </row>
    <row r="582" spans="1:8" s="7" customFormat="1" ht="12.75">
      <c r="A582" s="50"/>
      <c r="B582" s="50"/>
      <c r="C582" s="50"/>
      <c r="D582" s="72"/>
      <c r="E582" s="50"/>
      <c r="F582" s="98"/>
      <c r="H582" s="148"/>
    </row>
    <row r="583" spans="1:8" s="7" customFormat="1" ht="12.75">
      <c r="A583" s="50"/>
      <c r="B583" s="50"/>
      <c r="C583" s="50"/>
      <c r="D583" s="72"/>
      <c r="E583" s="50"/>
      <c r="F583" s="98"/>
      <c r="H583" s="148"/>
    </row>
    <row r="584" spans="1:8" s="7" customFormat="1" ht="12.75">
      <c r="A584" s="50"/>
      <c r="B584" s="50"/>
      <c r="C584" s="50"/>
      <c r="D584" s="72"/>
      <c r="E584" s="50"/>
      <c r="F584" s="98"/>
      <c r="H584" s="148"/>
    </row>
    <row r="585" spans="1:8" s="7" customFormat="1" ht="12.75">
      <c r="A585" s="50"/>
      <c r="B585" s="50"/>
      <c r="C585" s="50"/>
      <c r="D585" s="72"/>
      <c r="E585" s="50"/>
      <c r="F585" s="98"/>
      <c r="H585" s="148"/>
    </row>
    <row r="586" spans="1:8" s="7" customFormat="1" ht="12.75">
      <c r="A586" s="50"/>
      <c r="B586" s="50"/>
      <c r="C586" s="50"/>
      <c r="D586" s="72"/>
      <c r="E586" s="50"/>
      <c r="F586" s="98"/>
      <c r="H586" s="148"/>
    </row>
    <row r="587" spans="1:8" s="7" customFormat="1" ht="12.75">
      <c r="A587" s="50"/>
      <c r="B587" s="50"/>
      <c r="C587" s="50"/>
      <c r="D587" s="72"/>
      <c r="E587" s="50"/>
      <c r="F587" s="98"/>
      <c r="H587" s="148"/>
    </row>
    <row r="588" spans="1:8" s="7" customFormat="1" ht="12.75">
      <c r="A588" s="50"/>
      <c r="B588" s="50"/>
      <c r="C588" s="50"/>
      <c r="D588" s="72"/>
      <c r="E588" s="50"/>
      <c r="F588" s="98"/>
      <c r="H588" s="148"/>
    </row>
    <row r="589" spans="1:8" s="7" customFormat="1" ht="12.75">
      <c r="A589" s="50"/>
      <c r="B589" s="50"/>
      <c r="C589" s="50"/>
      <c r="D589" s="72"/>
      <c r="E589" s="50"/>
      <c r="F589" s="98"/>
      <c r="H589" s="148"/>
    </row>
    <row r="590" spans="1:8" s="7" customFormat="1" ht="12.75">
      <c r="A590" s="50"/>
      <c r="B590" s="50"/>
      <c r="C590" s="50"/>
      <c r="D590" s="72"/>
      <c r="E590" s="50"/>
      <c r="F590" s="98"/>
      <c r="H590" s="148"/>
    </row>
    <row r="591" spans="1:8" s="7" customFormat="1" ht="12.75">
      <c r="A591" s="50"/>
      <c r="B591" s="50"/>
      <c r="C591" s="50"/>
      <c r="D591" s="72"/>
      <c r="E591" s="50"/>
      <c r="F591" s="98"/>
      <c r="H591" s="148"/>
    </row>
    <row r="592" spans="1:8" s="7" customFormat="1" ht="12.75">
      <c r="A592" s="50"/>
      <c r="B592" s="50"/>
      <c r="C592" s="50"/>
      <c r="D592" s="72"/>
      <c r="E592" s="50"/>
      <c r="F592" s="98"/>
      <c r="H592" s="148"/>
    </row>
    <row r="593" spans="1:8" s="7" customFormat="1" ht="12.75">
      <c r="A593" s="50"/>
      <c r="B593" s="50"/>
      <c r="C593" s="50"/>
      <c r="D593" s="72"/>
      <c r="E593" s="50"/>
      <c r="F593" s="98"/>
      <c r="H593" s="148"/>
    </row>
    <row r="594" spans="1:8" s="7" customFormat="1" ht="12.75">
      <c r="A594" s="50"/>
      <c r="B594" s="50"/>
      <c r="C594" s="50"/>
      <c r="D594" s="72"/>
      <c r="E594" s="50"/>
      <c r="F594" s="98"/>
      <c r="H594" s="148"/>
    </row>
    <row r="595" spans="1:8" s="7" customFormat="1" ht="12.75">
      <c r="A595" s="50"/>
      <c r="B595" s="50"/>
      <c r="C595" s="50"/>
      <c r="D595" s="72"/>
      <c r="E595" s="50"/>
      <c r="F595" s="98"/>
      <c r="H595" s="148"/>
    </row>
    <row r="596" spans="1:8" s="7" customFormat="1" ht="12.75">
      <c r="A596" s="50"/>
      <c r="B596" s="50"/>
      <c r="C596" s="50"/>
      <c r="D596" s="72"/>
      <c r="E596" s="50"/>
      <c r="F596" s="98"/>
      <c r="H596" s="148"/>
    </row>
    <row r="597" spans="1:8" s="7" customFormat="1" ht="12.75">
      <c r="A597" s="50"/>
      <c r="B597" s="50"/>
      <c r="C597" s="50"/>
      <c r="D597" s="72"/>
      <c r="E597" s="50"/>
      <c r="F597" s="98"/>
      <c r="H597" s="148"/>
    </row>
    <row r="598" spans="1:8" s="7" customFormat="1" ht="12.75">
      <c r="A598" s="50"/>
      <c r="B598" s="50"/>
      <c r="C598" s="50"/>
      <c r="D598" s="72"/>
      <c r="E598" s="50"/>
      <c r="F598" s="98"/>
      <c r="H598" s="148"/>
    </row>
    <row r="599" spans="1:8" s="7" customFormat="1" ht="12.75">
      <c r="A599" s="50"/>
      <c r="B599" s="50"/>
      <c r="C599" s="50"/>
      <c r="D599" s="72"/>
      <c r="E599" s="50"/>
      <c r="F599" s="98"/>
      <c r="H599" s="148"/>
    </row>
    <row r="600" spans="1:8" s="7" customFormat="1" ht="12.75">
      <c r="A600" s="50"/>
      <c r="B600" s="50"/>
      <c r="C600" s="50"/>
      <c r="D600" s="72"/>
      <c r="E600" s="50"/>
      <c r="F600" s="98"/>
      <c r="H600" s="148"/>
    </row>
    <row r="601" spans="1:8" s="7" customFormat="1" ht="12.75">
      <c r="A601" s="50"/>
      <c r="B601" s="50"/>
      <c r="C601" s="50"/>
      <c r="D601" s="72"/>
      <c r="E601" s="50"/>
      <c r="F601" s="98"/>
      <c r="H601" s="148"/>
    </row>
    <row r="602" spans="1:8" s="7" customFormat="1" ht="12.75">
      <c r="A602" s="50"/>
      <c r="B602" s="50"/>
      <c r="C602" s="50"/>
      <c r="D602" s="72"/>
      <c r="E602" s="50"/>
      <c r="F602" s="98"/>
      <c r="H602" s="148"/>
    </row>
    <row r="603" spans="1:8" s="7" customFormat="1" ht="12.75">
      <c r="A603" s="50"/>
      <c r="B603" s="50"/>
      <c r="C603" s="50"/>
      <c r="D603" s="72"/>
      <c r="E603" s="50"/>
      <c r="F603" s="98"/>
      <c r="H603" s="148"/>
    </row>
    <row r="604" spans="1:8" s="7" customFormat="1" ht="12.75">
      <c r="A604" s="50"/>
      <c r="B604" s="50"/>
      <c r="C604" s="50"/>
      <c r="D604" s="72"/>
      <c r="E604" s="50"/>
      <c r="F604" s="98"/>
      <c r="H604" s="148"/>
    </row>
    <row r="605" spans="1:8" s="7" customFormat="1" ht="12.75">
      <c r="A605" s="50"/>
      <c r="B605" s="50"/>
      <c r="C605" s="50"/>
      <c r="D605" s="72"/>
      <c r="E605" s="50"/>
      <c r="F605" s="98"/>
      <c r="H605" s="148"/>
    </row>
    <row r="606" spans="1:8" s="7" customFormat="1" ht="12.75">
      <c r="A606" s="50"/>
      <c r="B606" s="50"/>
      <c r="C606" s="50"/>
      <c r="D606" s="72"/>
      <c r="E606" s="50"/>
      <c r="F606" s="98"/>
      <c r="H606" s="148"/>
    </row>
    <row r="607" spans="1:8" s="7" customFormat="1" ht="12.75">
      <c r="A607" s="50"/>
      <c r="B607" s="50"/>
      <c r="C607" s="50"/>
      <c r="D607" s="72"/>
      <c r="E607" s="50"/>
      <c r="F607" s="98"/>
      <c r="H607" s="148"/>
    </row>
    <row r="608" spans="1:8" s="7" customFormat="1" ht="12.75">
      <c r="A608" s="50"/>
      <c r="B608" s="50"/>
      <c r="C608" s="50"/>
      <c r="D608" s="72"/>
      <c r="E608" s="50"/>
      <c r="F608" s="98"/>
      <c r="H608" s="148"/>
    </row>
    <row r="609" spans="1:8" s="7" customFormat="1" ht="12.75">
      <c r="A609" s="50"/>
      <c r="B609" s="50"/>
      <c r="C609" s="50"/>
      <c r="D609" s="72"/>
      <c r="E609" s="50"/>
      <c r="F609" s="98"/>
      <c r="H609" s="148"/>
    </row>
    <row r="610" spans="1:8" s="7" customFormat="1" ht="12.75">
      <c r="A610" s="50"/>
      <c r="B610" s="50"/>
      <c r="C610" s="50"/>
      <c r="D610" s="72"/>
      <c r="E610" s="50"/>
      <c r="F610" s="98"/>
      <c r="H610" s="148"/>
    </row>
    <row r="611" spans="1:8" s="7" customFormat="1" ht="12.75">
      <c r="A611" s="50"/>
      <c r="B611" s="50"/>
      <c r="C611" s="50"/>
      <c r="D611" s="72"/>
      <c r="E611" s="50"/>
      <c r="F611" s="98"/>
      <c r="H611" s="148"/>
    </row>
    <row r="612" spans="1:8" s="7" customFormat="1" ht="12.75">
      <c r="A612" s="50"/>
      <c r="B612" s="50"/>
      <c r="C612" s="50"/>
      <c r="D612" s="72"/>
      <c r="E612" s="50"/>
      <c r="F612" s="98"/>
      <c r="H612" s="148"/>
    </row>
    <row r="613" spans="1:8" s="7" customFormat="1" ht="12.75">
      <c r="A613" s="50"/>
      <c r="B613" s="50"/>
      <c r="C613" s="50"/>
      <c r="D613" s="72"/>
      <c r="E613" s="50"/>
      <c r="F613" s="98"/>
      <c r="H613" s="148"/>
    </row>
    <row r="614" spans="1:8" s="7" customFormat="1" ht="12.75">
      <c r="A614" s="50"/>
      <c r="B614" s="50"/>
      <c r="C614" s="50"/>
      <c r="D614" s="72"/>
      <c r="E614" s="50"/>
      <c r="F614" s="98"/>
      <c r="H614" s="148"/>
    </row>
    <row r="615" spans="1:8" s="7" customFormat="1" ht="12.75">
      <c r="A615" s="50"/>
      <c r="B615" s="50"/>
      <c r="C615" s="50"/>
      <c r="D615" s="72"/>
      <c r="E615" s="50"/>
      <c r="F615" s="98"/>
      <c r="H615" s="148"/>
    </row>
    <row r="616" spans="1:8" s="7" customFormat="1" ht="12.75">
      <c r="A616" s="50"/>
      <c r="B616" s="50"/>
      <c r="C616" s="50"/>
      <c r="D616" s="72"/>
      <c r="E616" s="50"/>
      <c r="F616" s="98"/>
      <c r="H616" s="148"/>
    </row>
    <row r="617" spans="1:8" s="7" customFormat="1" ht="12.75">
      <c r="A617" s="50"/>
      <c r="B617" s="50"/>
      <c r="C617" s="50"/>
      <c r="D617" s="72"/>
      <c r="E617" s="50"/>
      <c r="F617" s="98"/>
      <c r="H617" s="148"/>
    </row>
    <row r="618" spans="1:8" s="7" customFormat="1" ht="12.75">
      <c r="A618" s="50"/>
      <c r="B618" s="50"/>
      <c r="C618" s="50"/>
      <c r="D618" s="72"/>
      <c r="E618" s="50"/>
      <c r="F618" s="98"/>
      <c r="H618" s="148"/>
    </row>
    <row r="619" spans="1:8" s="7" customFormat="1" ht="12.75">
      <c r="A619" s="50"/>
      <c r="B619" s="50"/>
      <c r="C619" s="50"/>
      <c r="D619" s="72"/>
      <c r="E619" s="50"/>
      <c r="F619" s="98"/>
      <c r="H619" s="148"/>
    </row>
    <row r="620" spans="1:8" s="7" customFormat="1" ht="12.75">
      <c r="A620" s="50"/>
      <c r="B620" s="50"/>
      <c r="C620" s="50"/>
      <c r="D620" s="72"/>
      <c r="E620" s="50"/>
      <c r="F620" s="98"/>
      <c r="H620" s="148"/>
    </row>
    <row r="621" spans="1:8" s="7" customFormat="1" ht="12.75">
      <c r="A621" s="50"/>
      <c r="B621" s="50"/>
      <c r="C621" s="50"/>
      <c r="D621" s="72"/>
      <c r="E621" s="50"/>
      <c r="F621" s="98"/>
      <c r="H621" s="148"/>
    </row>
    <row r="622" spans="1:8" s="7" customFormat="1" ht="12.75">
      <c r="A622" s="50"/>
      <c r="B622" s="50"/>
      <c r="C622" s="50"/>
      <c r="D622" s="72"/>
      <c r="E622" s="50"/>
      <c r="F622" s="98"/>
      <c r="H622" s="148"/>
    </row>
    <row r="623" spans="1:8" s="7" customFormat="1" ht="12.75">
      <c r="A623" s="50"/>
      <c r="B623" s="50"/>
      <c r="C623" s="50"/>
      <c r="D623" s="72"/>
      <c r="E623" s="50"/>
      <c r="F623" s="98"/>
      <c r="H623" s="148"/>
    </row>
    <row r="624" spans="1:8" s="7" customFormat="1" ht="12.75">
      <c r="A624" s="50"/>
      <c r="B624" s="50"/>
      <c r="C624" s="50"/>
      <c r="D624" s="72"/>
      <c r="E624" s="50"/>
      <c r="F624" s="98"/>
      <c r="H624" s="148"/>
    </row>
    <row r="625" spans="1:8" s="7" customFormat="1" ht="12.75">
      <c r="A625" s="50"/>
      <c r="B625" s="50"/>
      <c r="C625" s="50"/>
      <c r="D625" s="72"/>
      <c r="E625" s="50"/>
      <c r="F625" s="98"/>
      <c r="H625" s="148"/>
    </row>
    <row r="626" spans="1:8" s="7" customFormat="1" ht="12.75">
      <c r="A626" s="50"/>
      <c r="B626" s="50"/>
      <c r="C626" s="50"/>
      <c r="D626" s="72"/>
      <c r="E626" s="50"/>
      <c r="F626" s="98"/>
      <c r="H626" s="148"/>
    </row>
    <row r="627" spans="1:8" s="7" customFormat="1" ht="12.75">
      <c r="A627" s="50"/>
      <c r="B627" s="50"/>
      <c r="C627" s="50"/>
      <c r="D627" s="72"/>
      <c r="E627" s="50"/>
      <c r="F627" s="98"/>
      <c r="H627" s="148"/>
    </row>
    <row r="628" spans="1:8" s="7" customFormat="1" ht="12.75">
      <c r="A628" s="50"/>
      <c r="B628" s="50"/>
      <c r="C628" s="50"/>
      <c r="D628" s="72"/>
      <c r="E628" s="50"/>
      <c r="F628" s="98"/>
      <c r="H628" s="148"/>
    </row>
    <row r="629" spans="1:8" s="7" customFormat="1" ht="12.75">
      <c r="A629" s="50"/>
      <c r="B629" s="50"/>
      <c r="C629" s="50"/>
      <c r="D629" s="72"/>
      <c r="E629" s="50"/>
      <c r="F629" s="98"/>
      <c r="H629" s="148"/>
    </row>
    <row r="630" spans="1:8" s="7" customFormat="1" ht="12.75">
      <c r="A630" s="50"/>
      <c r="B630" s="50"/>
      <c r="C630" s="50"/>
      <c r="D630" s="72"/>
      <c r="E630" s="50"/>
      <c r="F630" s="98"/>
      <c r="H630" s="148"/>
    </row>
    <row r="631" spans="1:8" s="7" customFormat="1" ht="12.75">
      <c r="A631" s="50"/>
      <c r="B631" s="50"/>
      <c r="C631" s="50"/>
      <c r="D631" s="72"/>
      <c r="E631" s="50"/>
      <c r="F631" s="98"/>
      <c r="H631" s="148"/>
    </row>
    <row r="632" spans="1:8" s="7" customFormat="1" ht="12.75">
      <c r="A632" s="50"/>
      <c r="B632" s="50"/>
      <c r="C632" s="50"/>
      <c r="D632" s="72"/>
      <c r="E632" s="50"/>
      <c r="F632" s="98"/>
      <c r="H632" s="148"/>
    </row>
    <row r="633" spans="1:8" s="7" customFormat="1" ht="12.75">
      <c r="A633" s="50"/>
      <c r="B633" s="50"/>
      <c r="C633" s="50"/>
      <c r="D633" s="72"/>
      <c r="E633" s="50"/>
      <c r="F633" s="98"/>
      <c r="H633" s="148"/>
    </row>
    <row r="634" spans="1:8" s="7" customFormat="1" ht="12.75">
      <c r="A634" s="50"/>
      <c r="B634" s="50"/>
      <c r="C634" s="50"/>
      <c r="D634" s="72"/>
      <c r="E634" s="50"/>
      <c r="F634" s="98"/>
      <c r="H634" s="148"/>
    </row>
    <row r="635" spans="1:8" s="7" customFormat="1" ht="12.75">
      <c r="A635" s="50"/>
      <c r="B635" s="50"/>
      <c r="C635" s="50"/>
      <c r="D635" s="72"/>
      <c r="E635" s="50"/>
      <c r="F635" s="98"/>
      <c r="H635" s="148"/>
    </row>
    <row r="636" spans="1:8" s="7" customFormat="1" ht="12.75">
      <c r="A636" s="50"/>
      <c r="B636" s="50"/>
      <c r="C636" s="50"/>
      <c r="D636" s="72"/>
      <c r="E636" s="50"/>
      <c r="F636" s="98"/>
      <c r="H636" s="148"/>
    </row>
    <row r="637" spans="1:8" s="7" customFormat="1" ht="12.75">
      <c r="A637" s="50"/>
      <c r="B637" s="50"/>
      <c r="C637" s="50"/>
      <c r="D637" s="72"/>
      <c r="E637" s="50"/>
      <c r="F637" s="98"/>
      <c r="H637" s="148"/>
    </row>
    <row r="638" spans="1:8" s="7" customFormat="1" ht="12.75">
      <c r="A638" s="50"/>
      <c r="B638" s="50"/>
      <c r="C638" s="50"/>
      <c r="D638" s="72"/>
      <c r="E638" s="50"/>
      <c r="F638" s="98"/>
      <c r="H638" s="148"/>
    </row>
    <row r="639" spans="1:8" s="7" customFormat="1" ht="12.75">
      <c r="A639" s="50"/>
      <c r="B639" s="50"/>
      <c r="C639" s="50"/>
      <c r="D639" s="72"/>
      <c r="E639" s="50"/>
      <c r="F639" s="98"/>
      <c r="H639" s="148"/>
    </row>
    <row r="640" spans="1:8" s="7" customFormat="1" ht="12.75">
      <c r="A640" s="50"/>
      <c r="B640" s="50"/>
      <c r="C640" s="50"/>
      <c r="D640" s="72"/>
      <c r="E640" s="50"/>
      <c r="F640" s="98"/>
      <c r="H640" s="148"/>
    </row>
    <row r="641" spans="1:8" s="7" customFormat="1" ht="12.75">
      <c r="A641" s="50"/>
      <c r="B641" s="50"/>
      <c r="C641" s="50"/>
      <c r="D641" s="72"/>
      <c r="E641" s="50"/>
      <c r="F641" s="98"/>
      <c r="H641" s="148"/>
    </row>
    <row r="642" spans="1:8" s="7" customFormat="1" ht="12.75">
      <c r="A642" s="50"/>
      <c r="B642" s="50"/>
      <c r="C642" s="50"/>
      <c r="D642" s="72"/>
      <c r="E642" s="50"/>
      <c r="F642" s="98"/>
      <c r="H642" s="148"/>
    </row>
    <row r="643" spans="1:8" s="7" customFormat="1" ht="12.75">
      <c r="A643" s="50"/>
      <c r="B643" s="50"/>
      <c r="C643" s="50"/>
      <c r="D643" s="72"/>
      <c r="E643" s="50"/>
      <c r="F643" s="98"/>
      <c r="H643" s="148"/>
    </row>
    <row r="644" spans="1:8" s="7" customFormat="1" ht="12.75">
      <c r="A644" s="50"/>
      <c r="B644" s="50"/>
      <c r="C644" s="50"/>
      <c r="D644" s="72"/>
      <c r="E644" s="50"/>
      <c r="F644" s="98"/>
      <c r="H644" s="148"/>
    </row>
    <row r="645" spans="1:8" s="7" customFormat="1" ht="12.75">
      <c r="A645" s="50"/>
      <c r="B645" s="50"/>
      <c r="C645" s="50"/>
      <c r="D645" s="72"/>
      <c r="E645" s="50"/>
      <c r="F645" s="98"/>
      <c r="H645" s="148"/>
    </row>
    <row r="646" spans="1:8" s="7" customFormat="1" ht="12.75">
      <c r="A646" s="50"/>
      <c r="B646" s="50"/>
      <c r="C646" s="50"/>
      <c r="D646" s="72"/>
      <c r="E646" s="50"/>
      <c r="F646" s="98"/>
      <c r="H646" s="148"/>
    </row>
    <row r="647" spans="1:8" s="7" customFormat="1" ht="12.75">
      <c r="A647" s="50"/>
      <c r="B647" s="50"/>
      <c r="C647" s="50"/>
      <c r="D647" s="72"/>
      <c r="E647" s="50"/>
      <c r="F647" s="98"/>
      <c r="H647" s="148"/>
    </row>
    <row r="648" spans="1:8" s="7" customFormat="1" ht="12.75">
      <c r="A648" s="50"/>
      <c r="B648" s="50"/>
      <c r="C648" s="50"/>
      <c r="D648" s="72"/>
      <c r="E648" s="50"/>
      <c r="F648" s="98"/>
      <c r="H648" s="148"/>
    </row>
    <row r="649" spans="1:8" s="7" customFormat="1" ht="12.75">
      <c r="A649" s="50"/>
      <c r="B649" s="50"/>
      <c r="C649" s="50"/>
      <c r="D649" s="72"/>
      <c r="E649" s="50"/>
      <c r="F649" s="98"/>
      <c r="H649" s="148"/>
    </row>
    <row r="650" spans="1:8" s="7" customFormat="1" ht="12.75">
      <c r="A650" s="50"/>
      <c r="B650" s="50"/>
      <c r="C650" s="50"/>
      <c r="D650" s="72"/>
      <c r="E650" s="50"/>
      <c r="F650" s="98"/>
      <c r="H650" s="148"/>
    </row>
    <row r="651" spans="1:8" s="7" customFormat="1" ht="12.75">
      <c r="A651" s="50"/>
      <c r="B651" s="50"/>
      <c r="C651" s="50"/>
      <c r="D651" s="72"/>
      <c r="E651" s="50"/>
      <c r="F651" s="98"/>
      <c r="H651" s="148"/>
    </row>
    <row r="652" spans="1:8" s="7" customFormat="1" ht="12.75">
      <c r="A652" s="50"/>
      <c r="B652" s="50"/>
      <c r="C652" s="50"/>
      <c r="D652" s="72"/>
      <c r="E652" s="50"/>
      <c r="F652" s="98"/>
      <c r="H652" s="148"/>
    </row>
    <row r="653" spans="1:8" s="7" customFormat="1" ht="12.75">
      <c r="A653" s="50"/>
      <c r="B653" s="50"/>
      <c r="C653" s="50"/>
      <c r="D653" s="72"/>
      <c r="E653" s="50"/>
      <c r="F653" s="98"/>
      <c r="H653" s="148"/>
    </row>
    <row r="654" spans="1:8" s="7" customFormat="1" ht="12.75">
      <c r="A654" s="50"/>
      <c r="B654" s="50"/>
      <c r="C654" s="50"/>
      <c r="D654" s="72"/>
      <c r="E654" s="50"/>
      <c r="F654" s="98"/>
      <c r="H654" s="148"/>
    </row>
    <row r="655" spans="1:8" s="7" customFormat="1" ht="12.75">
      <c r="A655" s="50"/>
      <c r="B655" s="50"/>
      <c r="C655" s="50"/>
      <c r="D655" s="72"/>
      <c r="E655" s="50"/>
      <c r="F655" s="98"/>
      <c r="H655" s="148"/>
    </row>
    <row r="656" spans="1:8" s="7" customFormat="1" ht="12.75">
      <c r="A656" s="50"/>
      <c r="B656" s="50"/>
      <c r="C656" s="50"/>
      <c r="D656" s="72"/>
      <c r="E656" s="50"/>
      <c r="F656" s="98"/>
      <c r="H656" s="148"/>
    </row>
    <row r="657" spans="1:8" s="7" customFormat="1" ht="12.75">
      <c r="A657" s="50"/>
      <c r="B657" s="50"/>
      <c r="C657" s="50"/>
      <c r="D657" s="72"/>
      <c r="E657" s="50"/>
      <c r="F657" s="98"/>
      <c r="H657" s="148"/>
    </row>
    <row r="658" spans="1:8" s="7" customFormat="1" ht="12.75">
      <c r="A658" s="50"/>
      <c r="B658" s="50"/>
      <c r="C658" s="50"/>
      <c r="D658" s="72"/>
      <c r="E658" s="50"/>
      <c r="F658" s="98"/>
      <c r="H658" s="148"/>
    </row>
    <row r="659" spans="1:8" s="7" customFormat="1" ht="12.75">
      <c r="A659" s="50"/>
      <c r="B659" s="50"/>
      <c r="C659" s="50"/>
      <c r="D659" s="72"/>
      <c r="E659" s="50"/>
      <c r="F659" s="98"/>
      <c r="H659" s="148"/>
    </row>
    <row r="660" spans="1:8" s="7" customFormat="1" ht="12.75">
      <c r="A660" s="50"/>
      <c r="B660" s="50"/>
      <c r="C660" s="50"/>
      <c r="D660" s="72"/>
      <c r="E660" s="50"/>
      <c r="F660" s="98"/>
      <c r="H660" s="148"/>
    </row>
    <row r="661" spans="1:8" s="7" customFormat="1" ht="12.75">
      <c r="A661" s="50"/>
      <c r="B661" s="50"/>
      <c r="C661" s="50"/>
      <c r="D661" s="72"/>
      <c r="E661" s="50"/>
      <c r="F661" s="98"/>
      <c r="H661" s="148"/>
    </row>
    <row r="662" spans="1:8" s="7" customFormat="1" ht="12.75">
      <c r="A662" s="50"/>
      <c r="B662" s="50"/>
      <c r="C662" s="50"/>
      <c r="D662" s="72"/>
      <c r="E662" s="50"/>
      <c r="F662" s="98"/>
      <c r="H662" s="148"/>
    </row>
    <row r="663" spans="1:8" s="7" customFormat="1" ht="12.75">
      <c r="A663" s="50"/>
      <c r="B663" s="50"/>
      <c r="C663" s="50"/>
      <c r="D663" s="72"/>
      <c r="E663" s="50"/>
      <c r="F663" s="98"/>
      <c r="H663" s="148"/>
    </row>
    <row r="664" spans="1:8" s="7" customFormat="1" ht="12.75">
      <c r="A664" s="50"/>
      <c r="B664" s="50"/>
      <c r="C664" s="50"/>
      <c r="D664" s="72"/>
      <c r="E664" s="50"/>
      <c r="F664" s="98"/>
      <c r="H664" s="148"/>
    </row>
    <row r="665" spans="1:8" s="7" customFormat="1" ht="12.75">
      <c r="A665" s="50"/>
      <c r="B665" s="50"/>
      <c r="C665" s="50"/>
      <c r="D665" s="72"/>
      <c r="E665" s="50"/>
      <c r="F665" s="98"/>
      <c r="H665" s="148"/>
    </row>
    <row r="666" spans="1:8" s="7" customFormat="1" ht="12.75">
      <c r="A666" s="50"/>
      <c r="B666" s="50"/>
      <c r="C666" s="50"/>
      <c r="D666" s="72"/>
      <c r="E666" s="50"/>
      <c r="F666" s="98"/>
      <c r="H666" s="148"/>
    </row>
    <row r="667" spans="1:8" s="7" customFormat="1" ht="12.75">
      <c r="A667" s="50"/>
      <c r="B667" s="50"/>
      <c r="C667" s="50"/>
      <c r="D667" s="72"/>
      <c r="E667" s="50"/>
      <c r="F667" s="98"/>
      <c r="H667" s="148"/>
    </row>
    <row r="668" spans="1:8" s="7" customFormat="1" ht="12.75">
      <c r="A668" s="50"/>
      <c r="B668" s="50"/>
      <c r="C668" s="50"/>
      <c r="D668" s="72"/>
      <c r="E668" s="50"/>
      <c r="F668" s="98"/>
      <c r="H668" s="148"/>
    </row>
    <row r="669" spans="1:8" s="7" customFormat="1" ht="12.75">
      <c r="A669" s="50"/>
      <c r="B669" s="50"/>
      <c r="C669" s="50"/>
      <c r="D669" s="72"/>
      <c r="E669" s="50"/>
      <c r="F669" s="98"/>
      <c r="H669" s="148"/>
    </row>
    <row r="670" spans="1:8" s="7" customFormat="1" ht="12.75">
      <c r="A670" s="50"/>
      <c r="B670" s="50"/>
      <c r="C670" s="50"/>
      <c r="D670" s="72"/>
      <c r="E670" s="50"/>
      <c r="F670" s="98"/>
      <c r="H670" s="148"/>
    </row>
    <row r="671" spans="1:8" s="7" customFormat="1" ht="12.75">
      <c r="A671" s="50"/>
      <c r="B671" s="50"/>
      <c r="C671" s="50"/>
      <c r="D671" s="72"/>
      <c r="E671" s="50"/>
      <c r="F671" s="98"/>
      <c r="H671" s="148"/>
    </row>
    <row r="672" spans="1:8" s="7" customFormat="1" ht="12.75">
      <c r="A672" s="50"/>
      <c r="B672" s="50"/>
      <c r="C672" s="50"/>
      <c r="D672" s="72"/>
      <c r="E672" s="50"/>
      <c r="F672" s="98"/>
      <c r="H672" s="148"/>
    </row>
    <row r="673" spans="1:8" s="7" customFormat="1" ht="12.75">
      <c r="A673" s="50"/>
      <c r="B673" s="50"/>
      <c r="C673" s="50"/>
      <c r="D673" s="72"/>
      <c r="E673" s="50"/>
      <c r="F673" s="98"/>
      <c r="H673" s="148"/>
    </row>
    <row r="674" spans="1:8" s="7" customFormat="1" ht="12.75">
      <c r="A674" s="50"/>
      <c r="B674" s="50"/>
      <c r="C674" s="50"/>
      <c r="D674" s="72"/>
      <c r="E674" s="50"/>
      <c r="F674" s="98"/>
      <c r="H674" s="148"/>
    </row>
    <row r="675" spans="1:8" s="7" customFormat="1" ht="12.75">
      <c r="A675" s="50"/>
      <c r="B675" s="50"/>
      <c r="C675" s="50"/>
      <c r="D675" s="72"/>
      <c r="E675" s="50"/>
      <c r="F675" s="98"/>
      <c r="H675" s="148"/>
    </row>
    <row r="676" spans="1:8" s="7" customFormat="1" ht="12.75">
      <c r="A676" s="50"/>
      <c r="B676" s="50"/>
      <c r="C676" s="50"/>
      <c r="D676" s="72"/>
      <c r="E676" s="50"/>
      <c r="F676" s="98"/>
      <c r="H676" s="148"/>
    </row>
    <row r="677" spans="1:8" s="7" customFormat="1" ht="12.75">
      <c r="A677" s="50"/>
      <c r="B677" s="50"/>
      <c r="C677" s="50"/>
      <c r="D677" s="72"/>
      <c r="E677" s="50"/>
      <c r="F677" s="98"/>
      <c r="H677" s="148"/>
    </row>
    <row r="678" spans="1:8" s="7" customFormat="1" ht="12.75">
      <c r="A678" s="50"/>
      <c r="B678" s="50"/>
      <c r="C678" s="50"/>
      <c r="D678" s="72"/>
      <c r="E678" s="50"/>
      <c r="F678" s="98"/>
      <c r="H678" s="148"/>
    </row>
    <row r="679" spans="1:8" s="7" customFormat="1" ht="12.75">
      <c r="A679" s="50"/>
      <c r="B679" s="50"/>
      <c r="C679" s="50"/>
      <c r="D679" s="72"/>
      <c r="E679" s="50"/>
      <c r="F679" s="98"/>
      <c r="H679" s="148"/>
    </row>
    <row r="680" spans="1:8" s="7" customFormat="1" ht="12.75">
      <c r="A680" s="50"/>
      <c r="B680" s="50"/>
      <c r="C680" s="50"/>
      <c r="D680" s="72"/>
      <c r="E680" s="50"/>
      <c r="F680" s="98"/>
      <c r="H680" s="148"/>
    </row>
    <row r="681" spans="1:8" s="7" customFormat="1" ht="12.75">
      <c r="A681" s="50"/>
      <c r="B681" s="50"/>
      <c r="C681" s="50"/>
      <c r="D681" s="72"/>
      <c r="E681" s="50"/>
      <c r="F681" s="98"/>
      <c r="H681" s="148"/>
    </row>
    <row r="682" spans="1:8" s="7" customFormat="1" ht="12.75">
      <c r="A682" s="50"/>
      <c r="B682" s="50"/>
      <c r="C682" s="50"/>
      <c r="D682" s="72"/>
      <c r="E682" s="50"/>
      <c r="F682" s="98"/>
      <c r="H682" s="148"/>
    </row>
    <row r="683" spans="1:8" s="7" customFormat="1" ht="12.75">
      <c r="A683" s="50"/>
      <c r="B683" s="50"/>
      <c r="C683" s="50"/>
      <c r="D683" s="72"/>
      <c r="E683" s="50"/>
      <c r="F683" s="98"/>
      <c r="H683" s="148"/>
    </row>
    <row r="684" spans="1:8" s="7" customFormat="1" ht="12.75">
      <c r="A684" s="50"/>
      <c r="B684" s="50"/>
      <c r="C684" s="50"/>
      <c r="D684" s="72"/>
      <c r="E684" s="50"/>
      <c r="F684" s="98"/>
      <c r="H684" s="148"/>
    </row>
    <row r="685" spans="1:8" s="7" customFormat="1" ht="12.75">
      <c r="A685" s="50"/>
      <c r="B685" s="50"/>
      <c r="C685" s="50"/>
      <c r="D685" s="72"/>
      <c r="E685" s="50"/>
      <c r="F685" s="98"/>
      <c r="H685" s="148"/>
    </row>
    <row r="686" spans="1:8" s="7" customFormat="1" ht="12.75">
      <c r="A686" s="50"/>
      <c r="B686" s="50"/>
      <c r="C686" s="50"/>
      <c r="D686" s="72"/>
      <c r="E686" s="50"/>
      <c r="F686" s="98"/>
      <c r="H686" s="148"/>
    </row>
    <row r="687" spans="1:8" s="7" customFormat="1" ht="12.75">
      <c r="A687" s="50"/>
      <c r="B687" s="50"/>
      <c r="C687" s="50"/>
      <c r="D687" s="72"/>
      <c r="E687" s="50"/>
      <c r="F687" s="98"/>
      <c r="H687" s="148"/>
    </row>
    <row r="688" spans="1:8" s="7" customFormat="1" ht="12.75">
      <c r="A688" s="50"/>
      <c r="B688" s="50"/>
      <c r="C688" s="50"/>
      <c r="D688" s="72"/>
      <c r="E688" s="50"/>
      <c r="F688" s="98"/>
      <c r="H688" s="148"/>
    </row>
    <row r="689" spans="1:8" s="7" customFormat="1" ht="12.75">
      <c r="A689" s="50"/>
      <c r="B689" s="50"/>
      <c r="C689" s="50"/>
      <c r="D689" s="72"/>
      <c r="E689" s="50"/>
      <c r="F689" s="98"/>
      <c r="H689" s="148"/>
    </row>
    <row r="690" spans="1:8" s="7" customFormat="1" ht="12.75">
      <c r="A690" s="50"/>
      <c r="B690" s="50"/>
      <c r="C690" s="50"/>
      <c r="D690" s="72"/>
      <c r="E690" s="50"/>
      <c r="F690" s="98"/>
      <c r="H690" s="148"/>
    </row>
    <row r="691" spans="1:8" s="7" customFormat="1" ht="12.75">
      <c r="A691" s="50"/>
      <c r="B691" s="50"/>
      <c r="C691" s="50"/>
      <c r="D691" s="72"/>
      <c r="E691" s="50"/>
      <c r="F691" s="98"/>
      <c r="H691" s="148"/>
    </row>
    <row r="692" spans="1:8" s="7" customFormat="1" ht="12.75">
      <c r="A692" s="50"/>
      <c r="B692" s="50"/>
      <c r="C692" s="50"/>
      <c r="D692" s="72"/>
      <c r="E692" s="50"/>
      <c r="F692" s="98"/>
      <c r="H692" s="148"/>
    </row>
    <row r="693" spans="1:8" s="7" customFormat="1" ht="12.75">
      <c r="A693" s="50"/>
      <c r="B693" s="50"/>
      <c r="C693" s="50"/>
      <c r="D693" s="72"/>
      <c r="E693" s="50"/>
      <c r="F693" s="98"/>
      <c r="H693" s="148"/>
    </row>
    <row r="694" spans="1:8" s="7" customFormat="1" ht="12.75">
      <c r="A694" s="50"/>
      <c r="B694" s="50"/>
      <c r="C694" s="50"/>
      <c r="D694" s="72"/>
      <c r="E694" s="50"/>
      <c r="F694" s="98"/>
      <c r="H694" s="148"/>
    </row>
    <row r="695" spans="1:8" s="7" customFormat="1" ht="12.75">
      <c r="A695" s="50"/>
      <c r="B695" s="50"/>
      <c r="C695" s="50"/>
      <c r="D695" s="72"/>
      <c r="E695" s="50"/>
      <c r="F695" s="98"/>
      <c r="H695" s="148"/>
    </row>
    <row r="696" spans="1:8" s="7" customFormat="1" ht="12.75">
      <c r="A696" s="50"/>
      <c r="B696" s="50"/>
      <c r="C696" s="50"/>
      <c r="D696" s="72"/>
      <c r="E696" s="50"/>
      <c r="F696" s="98"/>
      <c r="H696" s="148"/>
    </row>
    <row r="697" spans="1:8" s="7" customFormat="1" ht="12.75">
      <c r="A697" s="50"/>
      <c r="B697" s="50"/>
      <c r="C697" s="50"/>
      <c r="D697" s="72"/>
      <c r="E697" s="50"/>
      <c r="F697" s="98"/>
      <c r="H697" s="148"/>
    </row>
    <row r="698" spans="1:8" s="7" customFormat="1" ht="12.75">
      <c r="A698" s="50"/>
      <c r="B698" s="50"/>
      <c r="C698" s="50"/>
      <c r="D698" s="72"/>
      <c r="E698" s="50"/>
      <c r="F698" s="98"/>
      <c r="H698" s="148"/>
    </row>
    <row r="699" spans="1:8" s="7" customFormat="1" ht="12.75">
      <c r="A699" s="50"/>
      <c r="B699" s="50"/>
      <c r="C699" s="50"/>
      <c r="D699" s="72"/>
      <c r="E699" s="50"/>
      <c r="F699" s="98"/>
      <c r="H699" s="148"/>
    </row>
    <row r="700" spans="1:8" s="7" customFormat="1" ht="12.75">
      <c r="A700" s="50"/>
      <c r="B700" s="50"/>
      <c r="C700" s="50"/>
      <c r="D700" s="72"/>
      <c r="E700" s="50"/>
      <c r="F700" s="98"/>
      <c r="H700" s="148"/>
    </row>
    <row r="701" spans="1:8" s="7" customFormat="1" ht="12.75">
      <c r="A701" s="50"/>
      <c r="B701" s="50"/>
      <c r="C701" s="50"/>
      <c r="D701" s="72"/>
      <c r="E701" s="50"/>
      <c r="F701" s="98"/>
      <c r="H701" s="148"/>
    </row>
    <row r="702" spans="1:8" s="7" customFormat="1" ht="12.75">
      <c r="A702" s="50"/>
      <c r="B702" s="50"/>
      <c r="C702" s="50"/>
      <c r="D702" s="72"/>
      <c r="E702" s="50"/>
      <c r="F702" s="98"/>
      <c r="H702" s="148"/>
    </row>
    <row r="703" spans="1:8" s="7" customFormat="1" ht="12.75">
      <c r="A703" s="50"/>
      <c r="B703" s="50"/>
      <c r="C703" s="50"/>
      <c r="D703" s="72"/>
      <c r="E703" s="50"/>
      <c r="F703" s="98"/>
      <c r="H703" s="148"/>
    </row>
    <row r="704" spans="1:8" s="7" customFormat="1" ht="12.75">
      <c r="A704" s="50"/>
      <c r="B704" s="50"/>
      <c r="C704" s="50"/>
      <c r="D704" s="72"/>
      <c r="E704" s="50"/>
      <c r="F704" s="98"/>
      <c r="H704" s="148"/>
    </row>
    <row r="705" spans="1:8" s="7" customFormat="1" ht="12.75">
      <c r="A705" s="50"/>
      <c r="B705" s="50"/>
      <c r="C705" s="50"/>
      <c r="D705" s="72"/>
      <c r="E705" s="50"/>
      <c r="F705" s="98"/>
      <c r="H705" s="148"/>
    </row>
    <row r="706" spans="1:8" s="7" customFormat="1" ht="12.75">
      <c r="A706" s="50"/>
      <c r="B706" s="50"/>
      <c r="C706" s="50"/>
      <c r="D706" s="72"/>
      <c r="E706" s="50"/>
      <c r="F706" s="98"/>
      <c r="H706" s="148"/>
    </row>
    <row r="707" spans="1:8" s="7" customFormat="1" ht="12.75">
      <c r="A707" s="50"/>
      <c r="B707" s="50"/>
      <c r="C707" s="50"/>
      <c r="D707" s="72"/>
      <c r="E707" s="50"/>
      <c r="F707" s="98"/>
      <c r="H707" s="148"/>
    </row>
    <row r="708" spans="1:8" s="7" customFormat="1" ht="12.75">
      <c r="A708" s="50"/>
      <c r="B708" s="50"/>
      <c r="C708" s="50"/>
      <c r="D708" s="72"/>
      <c r="E708" s="50"/>
      <c r="F708" s="98"/>
      <c r="H708" s="148"/>
    </row>
    <row r="709" spans="1:8" s="7" customFormat="1" ht="12.75">
      <c r="A709" s="50"/>
      <c r="B709" s="50"/>
      <c r="C709" s="50"/>
      <c r="D709" s="72"/>
      <c r="E709" s="50"/>
      <c r="F709" s="98"/>
      <c r="H709" s="148"/>
    </row>
    <row r="710" spans="1:8" s="7" customFormat="1" ht="12.75">
      <c r="A710" s="50"/>
      <c r="B710" s="50"/>
      <c r="C710" s="50"/>
      <c r="D710" s="72"/>
      <c r="E710" s="50"/>
      <c r="F710" s="98"/>
      <c r="H710" s="148"/>
    </row>
    <row r="711" spans="1:8" s="7" customFormat="1" ht="12.75">
      <c r="A711" s="50"/>
      <c r="B711" s="50"/>
      <c r="C711" s="50"/>
      <c r="D711" s="72"/>
      <c r="E711" s="50"/>
      <c r="F711" s="98"/>
      <c r="H711" s="148"/>
    </row>
    <row r="712" spans="1:8" s="7" customFormat="1" ht="12.75">
      <c r="A712" s="50"/>
      <c r="B712" s="50"/>
      <c r="C712" s="50"/>
      <c r="D712" s="72"/>
      <c r="E712" s="50"/>
      <c r="F712" s="98"/>
      <c r="H712" s="148"/>
    </row>
    <row r="713" spans="1:8" s="7" customFormat="1" ht="12.75">
      <c r="A713" s="50"/>
      <c r="B713" s="50"/>
      <c r="C713" s="50"/>
      <c r="D713" s="72"/>
      <c r="E713" s="50"/>
      <c r="F713" s="98"/>
      <c r="H713" s="148"/>
    </row>
    <row r="714" spans="1:8" s="7" customFormat="1" ht="12.75">
      <c r="A714" s="50"/>
      <c r="B714" s="50"/>
      <c r="C714" s="50"/>
      <c r="D714" s="72"/>
      <c r="E714" s="50"/>
      <c r="F714" s="98"/>
      <c r="H714" s="148"/>
    </row>
    <row r="715" spans="1:8" s="7" customFormat="1" ht="12.75">
      <c r="A715" s="50"/>
      <c r="B715" s="50"/>
      <c r="C715" s="50"/>
      <c r="D715" s="72"/>
      <c r="E715" s="50"/>
      <c r="F715" s="98"/>
      <c r="H715" s="148"/>
    </row>
    <row r="716" spans="1:8" s="7" customFormat="1" ht="12.75">
      <c r="A716" s="50"/>
      <c r="B716" s="50"/>
      <c r="C716" s="50"/>
      <c r="D716" s="72"/>
      <c r="E716" s="50"/>
      <c r="F716" s="98"/>
      <c r="H716" s="148"/>
    </row>
    <row r="717" spans="1:8" s="7" customFormat="1" ht="12.75">
      <c r="A717" s="50"/>
      <c r="B717" s="50"/>
      <c r="C717" s="50"/>
      <c r="D717" s="72"/>
      <c r="E717" s="50"/>
      <c r="F717" s="98"/>
      <c r="H717" s="148"/>
    </row>
    <row r="718" spans="1:8" s="7" customFormat="1" ht="12.75">
      <c r="A718" s="50"/>
      <c r="B718" s="50"/>
      <c r="C718" s="50"/>
      <c r="D718" s="72"/>
      <c r="E718" s="50"/>
      <c r="F718" s="98"/>
      <c r="H718" s="148"/>
    </row>
    <row r="719" spans="1:8" s="7" customFormat="1" ht="12.75">
      <c r="A719" s="50"/>
      <c r="B719" s="50"/>
      <c r="C719" s="50"/>
      <c r="D719" s="72"/>
      <c r="E719" s="50"/>
      <c r="F719" s="98"/>
      <c r="H719" s="148"/>
    </row>
    <row r="720" spans="1:8" s="7" customFormat="1" ht="12.75">
      <c r="A720" s="50"/>
      <c r="B720" s="50"/>
      <c r="C720" s="50"/>
      <c r="D720" s="72"/>
      <c r="E720" s="50"/>
      <c r="F720" s="98"/>
      <c r="H720" s="148"/>
    </row>
    <row r="721" spans="1:8" s="7" customFormat="1" ht="12.75">
      <c r="A721" s="50"/>
      <c r="B721" s="50"/>
      <c r="C721" s="50"/>
      <c r="D721" s="72"/>
      <c r="E721" s="50"/>
      <c r="F721" s="98"/>
      <c r="H721" s="148"/>
    </row>
    <row r="722" spans="1:8" s="7" customFormat="1" ht="12.75">
      <c r="A722" s="50"/>
      <c r="B722" s="50"/>
      <c r="C722" s="50"/>
      <c r="D722" s="72"/>
      <c r="E722" s="50"/>
      <c r="F722" s="98"/>
      <c r="H722" s="148"/>
    </row>
    <row r="723" spans="1:8" s="7" customFormat="1" ht="12.75">
      <c r="A723" s="50"/>
      <c r="B723" s="50"/>
      <c r="C723" s="50"/>
      <c r="D723" s="72"/>
      <c r="E723" s="50"/>
      <c r="F723" s="98"/>
      <c r="H723" s="148"/>
    </row>
    <row r="724" spans="1:8" s="7" customFormat="1" ht="12.75">
      <c r="A724" s="50"/>
      <c r="B724" s="50"/>
      <c r="C724" s="50"/>
      <c r="D724" s="72"/>
      <c r="E724" s="50"/>
      <c r="F724" s="98"/>
      <c r="H724" s="148"/>
    </row>
    <row r="725" spans="1:8" s="7" customFormat="1" ht="12.75">
      <c r="A725" s="50"/>
      <c r="B725" s="50"/>
      <c r="C725" s="50"/>
      <c r="D725" s="72"/>
      <c r="E725" s="50"/>
      <c r="F725" s="98"/>
      <c r="H725" s="148"/>
    </row>
    <row r="726" spans="1:8" s="7" customFormat="1" ht="12.75">
      <c r="A726" s="50"/>
      <c r="B726" s="50"/>
      <c r="C726" s="50"/>
      <c r="D726" s="72"/>
      <c r="E726" s="50"/>
      <c r="F726" s="98"/>
      <c r="H726" s="148"/>
    </row>
    <row r="727" spans="1:8" s="7" customFormat="1" ht="12.75">
      <c r="A727" s="50"/>
      <c r="B727" s="50"/>
      <c r="C727" s="50"/>
      <c r="D727" s="72"/>
      <c r="E727" s="50"/>
      <c r="F727" s="98"/>
      <c r="H727" s="148"/>
    </row>
    <row r="728" spans="1:8" s="7" customFormat="1" ht="12.75">
      <c r="A728" s="50"/>
      <c r="B728" s="50"/>
      <c r="C728" s="50"/>
      <c r="D728" s="72"/>
      <c r="E728" s="50"/>
      <c r="F728" s="98"/>
      <c r="H728" s="148"/>
    </row>
    <row r="729" spans="1:8" s="7" customFormat="1" ht="12.75">
      <c r="A729" s="50"/>
      <c r="B729" s="50"/>
      <c r="C729" s="50"/>
      <c r="D729" s="72"/>
      <c r="E729" s="50"/>
      <c r="F729" s="98"/>
      <c r="H729" s="148"/>
    </row>
    <row r="730" spans="1:8" s="7" customFormat="1" ht="12.75">
      <c r="A730" s="50"/>
      <c r="B730" s="50"/>
      <c r="C730" s="50"/>
      <c r="D730" s="72"/>
      <c r="E730" s="50"/>
      <c r="F730" s="98"/>
      <c r="H730" s="148"/>
    </row>
    <row r="731" spans="1:8" s="7" customFormat="1" ht="12.75">
      <c r="A731" s="50"/>
      <c r="B731" s="50"/>
      <c r="C731" s="50"/>
      <c r="D731" s="72"/>
      <c r="E731" s="50"/>
      <c r="F731" s="98"/>
      <c r="H731" s="148"/>
    </row>
    <row r="732" spans="1:8" s="7" customFormat="1" ht="12.75">
      <c r="A732" s="50"/>
      <c r="B732" s="50"/>
      <c r="C732" s="50"/>
      <c r="D732" s="72"/>
      <c r="E732" s="50"/>
      <c r="F732" s="98"/>
      <c r="H732" s="148"/>
    </row>
    <row r="733" spans="1:8" s="7" customFormat="1" ht="12.75">
      <c r="A733" s="50"/>
      <c r="B733" s="50"/>
      <c r="C733" s="50"/>
      <c r="D733" s="72"/>
      <c r="E733" s="50"/>
      <c r="F733" s="98"/>
      <c r="H733" s="148"/>
    </row>
    <row r="734" spans="1:8" s="7" customFormat="1" ht="12.75">
      <c r="A734" s="50"/>
      <c r="B734" s="50"/>
      <c r="C734" s="50"/>
      <c r="D734" s="72"/>
      <c r="E734" s="50"/>
      <c r="F734" s="98"/>
      <c r="H734" s="148"/>
    </row>
    <row r="735" spans="1:8" s="7" customFormat="1" ht="12.75">
      <c r="A735" s="50"/>
      <c r="B735" s="50"/>
      <c r="C735" s="50"/>
      <c r="D735" s="72"/>
      <c r="E735" s="50"/>
      <c r="F735" s="98"/>
      <c r="H735" s="148"/>
    </row>
    <row r="736" spans="1:8" s="7" customFormat="1" ht="12.75">
      <c r="A736" s="50"/>
      <c r="B736" s="50"/>
      <c r="C736" s="50"/>
      <c r="D736" s="72"/>
      <c r="E736" s="50"/>
      <c r="F736" s="98"/>
      <c r="H736" s="148"/>
    </row>
    <row r="737" spans="1:8" s="7" customFormat="1" ht="12.75">
      <c r="A737" s="50"/>
      <c r="B737" s="50"/>
      <c r="C737" s="50"/>
      <c r="D737" s="72"/>
      <c r="E737" s="50"/>
      <c r="F737" s="98"/>
      <c r="H737" s="148"/>
    </row>
    <row r="738" spans="1:8" s="7" customFormat="1" ht="12.75">
      <c r="A738" s="50"/>
      <c r="B738" s="50"/>
      <c r="C738" s="50"/>
      <c r="D738" s="72"/>
      <c r="E738" s="50"/>
      <c r="F738" s="98"/>
      <c r="H738" s="148"/>
    </row>
    <row r="739" spans="1:8" s="7" customFormat="1" ht="12.75">
      <c r="A739" s="50"/>
      <c r="B739" s="50"/>
      <c r="C739" s="50"/>
      <c r="D739" s="72"/>
      <c r="E739" s="50"/>
      <c r="F739" s="98"/>
      <c r="H739" s="148"/>
    </row>
    <row r="740" spans="1:8" s="7" customFormat="1" ht="12.75">
      <c r="A740" s="50"/>
      <c r="B740" s="50"/>
      <c r="C740" s="50"/>
      <c r="D740" s="72"/>
      <c r="E740" s="50"/>
      <c r="F740" s="98"/>
      <c r="H740" s="148"/>
    </row>
    <row r="741" spans="1:8" s="7" customFormat="1" ht="12.75">
      <c r="A741" s="50"/>
      <c r="B741" s="50"/>
      <c r="C741" s="50"/>
      <c r="D741" s="72"/>
      <c r="E741" s="50"/>
      <c r="F741" s="98"/>
      <c r="H741" s="148"/>
    </row>
    <row r="742" spans="1:8" s="7" customFormat="1" ht="12.75">
      <c r="A742" s="50"/>
      <c r="B742" s="50"/>
      <c r="C742" s="50"/>
      <c r="D742" s="72"/>
      <c r="E742" s="50"/>
      <c r="F742" s="98"/>
      <c r="H742" s="148"/>
    </row>
    <row r="743" spans="1:8" s="7" customFormat="1" ht="12.75">
      <c r="A743" s="50"/>
      <c r="B743" s="50"/>
      <c r="C743" s="50"/>
      <c r="D743" s="72"/>
      <c r="E743" s="50"/>
      <c r="F743" s="98"/>
      <c r="H743" s="148"/>
    </row>
    <row r="744" spans="1:8" s="7" customFormat="1" ht="12.75">
      <c r="A744" s="50"/>
      <c r="B744" s="50"/>
      <c r="C744" s="50"/>
      <c r="D744" s="72"/>
      <c r="E744" s="50"/>
      <c r="F744" s="98"/>
      <c r="H744" s="148"/>
    </row>
    <row r="745" spans="1:8" s="7" customFormat="1" ht="12.75">
      <c r="A745" s="50"/>
      <c r="B745" s="50"/>
      <c r="C745" s="50"/>
      <c r="D745" s="72"/>
      <c r="E745" s="50"/>
      <c r="F745" s="98"/>
      <c r="H745" s="148"/>
    </row>
    <row r="746" spans="1:8" s="7" customFormat="1" ht="12.75">
      <c r="A746" s="50"/>
      <c r="B746" s="50"/>
      <c r="C746" s="50"/>
      <c r="D746" s="72"/>
      <c r="E746" s="50"/>
      <c r="F746" s="98"/>
      <c r="H746" s="148"/>
    </row>
    <row r="747" spans="1:8" s="7" customFormat="1" ht="12.75">
      <c r="A747" s="50"/>
      <c r="B747" s="50"/>
      <c r="C747" s="50"/>
      <c r="D747" s="72"/>
      <c r="E747" s="50"/>
      <c r="F747" s="98"/>
      <c r="H747" s="148"/>
    </row>
    <row r="748" spans="1:8" s="7" customFormat="1" ht="12.75">
      <c r="A748" s="50"/>
      <c r="B748" s="50"/>
      <c r="C748" s="50"/>
      <c r="D748" s="72"/>
      <c r="E748" s="50"/>
      <c r="F748" s="98"/>
      <c r="H748" s="148"/>
    </row>
    <row r="749" spans="1:8" s="7" customFormat="1" ht="12.75">
      <c r="A749" s="50"/>
      <c r="B749" s="50"/>
      <c r="C749" s="50"/>
      <c r="D749" s="72"/>
      <c r="E749" s="50"/>
      <c r="F749" s="98"/>
      <c r="H749" s="148"/>
    </row>
    <row r="750" spans="1:8" s="7" customFormat="1" ht="12.75">
      <c r="A750" s="50"/>
      <c r="B750" s="50"/>
      <c r="C750" s="50"/>
      <c r="D750" s="72"/>
      <c r="E750" s="50"/>
      <c r="F750" s="98"/>
      <c r="H750" s="148"/>
    </row>
    <row r="751" spans="1:8" s="7" customFormat="1" ht="12.75">
      <c r="A751" s="50"/>
      <c r="B751" s="50"/>
      <c r="C751" s="50"/>
      <c r="D751" s="72"/>
      <c r="E751" s="50"/>
      <c r="F751" s="98"/>
      <c r="H751" s="148"/>
    </row>
    <row r="752" spans="1:8" s="7" customFormat="1" ht="12.75">
      <c r="A752" s="50"/>
      <c r="B752" s="50"/>
      <c r="C752" s="50"/>
      <c r="D752" s="72"/>
      <c r="E752" s="50"/>
      <c r="F752" s="98"/>
      <c r="H752" s="148"/>
    </row>
    <row r="753" spans="1:8" s="7" customFormat="1" ht="12.75">
      <c r="A753" s="50"/>
      <c r="B753" s="50"/>
      <c r="C753" s="50"/>
      <c r="D753" s="72"/>
      <c r="E753" s="50"/>
      <c r="F753" s="98"/>
      <c r="H753" s="148"/>
    </row>
    <row r="754" spans="1:8" s="7" customFormat="1" ht="12.75">
      <c r="A754" s="50"/>
      <c r="B754" s="50"/>
      <c r="C754" s="50"/>
      <c r="D754" s="72"/>
      <c r="E754" s="50"/>
      <c r="F754" s="98"/>
      <c r="H754" s="148"/>
    </row>
    <row r="755" spans="1:8" s="7" customFormat="1" ht="12.75">
      <c r="A755" s="50"/>
      <c r="B755" s="50"/>
      <c r="C755" s="50"/>
      <c r="D755" s="72"/>
      <c r="E755" s="50"/>
      <c r="F755" s="98"/>
      <c r="H755" s="148"/>
    </row>
    <row r="756" spans="1:8" s="7" customFormat="1" ht="12.75">
      <c r="A756" s="50"/>
      <c r="B756" s="50"/>
      <c r="C756" s="50"/>
      <c r="D756" s="72"/>
      <c r="E756" s="50"/>
      <c r="F756" s="98"/>
      <c r="H756" s="148"/>
    </row>
    <row r="757" spans="1:8" s="7" customFormat="1" ht="12.75">
      <c r="A757" s="50"/>
      <c r="B757" s="50"/>
      <c r="C757" s="50"/>
      <c r="D757" s="72"/>
      <c r="E757" s="50"/>
      <c r="F757" s="98"/>
      <c r="H757" s="148"/>
    </row>
    <row r="758" spans="1:8" s="7" customFormat="1" ht="12.75">
      <c r="A758" s="50"/>
      <c r="B758" s="50"/>
      <c r="C758" s="50"/>
      <c r="D758" s="72"/>
      <c r="E758" s="50"/>
      <c r="F758" s="98"/>
      <c r="H758" s="148"/>
    </row>
    <row r="759" spans="1:8" s="7" customFormat="1" ht="12.75">
      <c r="A759" s="50"/>
      <c r="B759" s="50"/>
      <c r="C759" s="50"/>
      <c r="D759" s="72"/>
      <c r="E759" s="50"/>
      <c r="F759" s="98"/>
      <c r="H759" s="148"/>
    </row>
    <row r="760" spans="1:8" s="7" customFormat="1" ht="12.75">
      <c r="A760" s="50"/>
      <c r="B760" s="50"/>
      <c r="C760" s="50"/>
      <c r="D760" s="72"/>
      <c r="E760" s="50"/>
      <c r="F760" s="98"/>
      <c r="H760" s="148"/>
    </row>
    <row r="761" spans="1:8" s="7" customFormat="1" ht="12.75">
      <c r="A761" s="50"/>
      <c r="B761" s="50"/>
      <c r="C761" s="50"/>
      <c r="D761" s="72"/>
      <c r="E761" s="50"/>
      <c r="F761" s="98"/>
      <c r="H761" s="148"/>
    </row>
    <row r="762" spans="1:8" s="7" customFormat="1" ht="12.75">
      <c r="A762" s="50"/>
      <c r="B762" s="50"/>
      <c r="C762" s="50"/>
      <c r="D762" s="72"/>
      <c r="E762" s="50"/>
      <c r="F762" s="98"/>
      <c r="H762" s="148"/>
    </row>
    <row r="763" spans="1:8" s="7" customFormat="1" ht="12.75">
      <c r="A763" s="50"/>
      <c r="B763" s="50"/>
      <c r="C763" s="50"/>
      <c r="D763" s="72"/>
      <c r="E763" s="50"/>
      <c r="F763" s="98"/>
      <c r="H763" s="148"/>
    </row>
    <row r="764" spans="1:8" s="7" customFormat="1" ht="12.75">
      <c r="A764" s="50"/>
      <c r="B764" s="50"/>
      <c r="C764" s="50"/>
      <c r="D764" s="72"/>
      <c r="E764" s="50"/>
      <c r="F764" s="98"/>
      <c r="H764" s="148"/>
    </row>
    <row r="765" spans="1:8" s="7" customFormat="1" ht="12.75">
      <c r="A765" s="50"/>
      <c r="B765" s="50"/>
      <c r="C765" s="50"/>
      <c r="D765" s="72"/>
      <c r="E765" s="50"/>
      <c r="F765" s="98"/>
      <c r="H765" s="148"/>
    </row>
    <row r="766" spans="1:8" s="7" customFormat="1" ht="12.75">
      <c r="A766" s="50"/>
      <c r="B766" s="50"/>
      <c r="C766" s="50"/>
      <c r="D766" s="72"/>
      <c r="E766" s="50"/>
      <c r="F766" s="98"/>
      <c r="H766" s="148"/>
    </row>
    <row r="767" spans="1:8" s="7" customFormat="1" ht="12.75">
      <c r="A767" s="50"/>
      <c r="B767" s="50"/>
      <c r="C767" s="50"/>
      <c r="D767" s="72"/>
      <c r="E767" s="50"/>
      <c r="F767" s="98"/>
      <c r="H767" s="148"/>
    </row>
    <row r="768" spans="1:8" s="7" customFormat="1" ht="12.75">
      <c r="A768" s="50"/>
      <c r="B768" s="50"/>
      <c r="C768" s="50"/>
      <c r="D768" s="72"/>
      <c r="E768" s="50"/>
      <c r="F768" s="98"/>
      <c r="H768" s="148"/>
    </row>
    <row r="769" spans="1:8" s="7" customFormat="1" ht="12.75">
      <c r="A769" s="50"/>
      <c r="B769" s="50"/>
      <c r="C769" s="50"/>
      <c r="D769" s="72"/>
      <c r="E769" s="50"/>
      <c r="F769" s="98"/>
      <c r="H769" s="148"/>
    </row>
    <row r="770" spans="1:8" s="7" customFormat="1" ht="12.75">
      <c r="A770" s="50"/>
      <c r="B770" s="50"/>
      <c r="C770" s="50"/>
      <c r="D770" s="72"/>
      <c r="E770" s="50"/>
      <c r="F770" s="98"/>
      <c r="H770" s="148"/>
    </row>
    <row r="771" spans="1:8" s="7" customFormat="1" ht="12.75">
      <c r="A771" s="50"/>
      <c r="B771" s="50"/>
      <c r="C771" s="50"/>
      <c r="D771" s="72"/>
      <c r="E771" s="50"/>
      <c r="F771" s="98"/>
      <c r="H771" s="148"/>
    </row>
    <row r="772" spans="1:8" s="7" customFormat="1" ht="12.75">
      <c r="A772" s="50"/>
      <c r="B772" s="50"/>
      <c r="C772" s="50"/>
      <c r="D772" s="72"/>
      <c r="E772" s="50"/>
      <c r="F772" s="98"/>
      <c r="H772" s="148"/>
    </row>
    <row r="773" spans="1:8" s="7" customFormat="1" ht="12.75">
      <c r="A773" s="50"/>
      <c r="B773" s="50"/>
      <c r="C773" s="50"/>
      <c r="D773" s="72"/>
      <c r="E773" s="50"/>
      <c r="F773" s="98"/>
      <c r="H773" s="148"/>
    </row>
    <row r="774" spans="1:8" s="7" customFormat="1" ht="12.75">
      <c r="A774" s="50"/>
      <c r="B774" s="50"/>
      <c r="C774" s="50"/>
      <c r="D774" s="72"/>
      <c r="E774" s="50"/>
      <c r="F774" s="98"/>
      <c r="H774" s="148"/>
    </row>
    <row r="775" spans="1:8" s="7" customFormat="1" ht="12.75">
      <c r="A775" s="50"/>
      <c r="B775" s="50"/>
      <c r="C775" s="50"/>
      <c r="D775" s="72"/>
      <c r="E775" s="50"/>
      <c r="F775" s="98"/>
      <c r="H775" s="148"/>
    </row>
    <row r="776" spans="1:8" s="7" customFormat="1" ht="12.75">
      <c r="A776" s="50"/>
      <c r="B776" s="50"/>
      <c r="C776" s="50"/>
      <c r="D776" s="72"/>
      <c r="E776" s="50"/>
      <c r="F776" s="98"/>
      <c r="H776" s="148"/>
    </row>
    <row r="777" spans="1:8" s="7" customFormat="1" ht="12.75">
      <c r="A777" s="50"/>
      <c r="B777" s="50"/>
      <c r="C777" s="50"/>
      <c r="D777" s="72"/>
      <c r="E777" s="50"/>
      <c r="F777" s="98"/>
      <c r="H777" s="148"/>
    </row>
    <row r="778" spans="1:8" s="7" customFormat="1" ht="12.75">
      <c r="A778" s="50"/>
      <c r="B778" s="50"/>
      <c r="C778" s="50"/>
      <c r="D778" s="72"/>
      <c r="E778" s="50"/>
      <c r="F778" s="98"/>
      <c r="H778" s="148"/>
    </row>
    <row r="779" spans="1:8" s="7" customFormat="1" ht="12.75">
      <c r="A779" s="50"/>
      <c r="B779" s="50"/>
      <c r="C779" s="50"/>
      <c r="D779" s="72"/>
      <c r="E779" s="50"/>
      <c r="F779" s="98"/>
      <c r="H779" s="148"/>
    </row>
    <row r="780" spans="1:8" s="7" customFormat="1" ht="12.75">
      <c r="A780" s="50"/>
      <c r="B780" s="50"/>
      <c r="C780" s="50"/>
      <c r="D780" s="72"/>
      <c r="E780" s="50"/>
      <c r="F780" s="98"/>
      <c r="H780" s="148"/>
    </row>
    <row r="781" spans="1:8" s="7" customFormat="1" ht="12.75">
      <c r="A781" s="50"/>
      <c r="B781" s="50"/>
      <c r="C781" s="50"/>
      <c r="D781" s="72"/>
      <c r="E781" s="50"/>
      <c r="F781" s="98"/>
      <c r="H781" s="148"/>
    </row>
    <row r="782" spans="1:8" s="7" customFormat="1" ht="12.75">
      <c r="A782" s="50"/>
      <c r="B782" s="50"/>
      <c r="C782" s="50"/>
      <c r="D782" s="72"/>
      <c r="E782" s="50"/>
      <c r="F782" s="98"/>
      <c r="H782" s="148"/>
    </row>
    <row r="783" spans="1:8" s="7" customFormat="1" ht="12.75">
      <c r="A783" s="50"/>
      <c r="B783" s="50"/>
      <c r="C783" s="50"/>
      <c r="D783" s="72"/>
      <c r="E783" s="50"/>
      <c r="F783" s="98"/>
      <c r="H783" s="148"/>
    </row>
    <row r="784" spans="1:8" s="7" customFormat="1" ht="12.75">
      <c r="A784" s="50"/>
      <c r="B784" s="50"/>
      <c r="C784" s="50"/>
      <c r="D784" s="72"/>
      <c r="E784" s="50"/>
      <c r="F784" s="98"/>
      <c r="H784" s="148"/>
    </row>
    <row r="785" spans="1:8" s="7" customFormat="1" ht="12.75">
      <c r="A785" s="50"/>
      <c r="B785" s="50"/>
      <c r="C785" s="50"/>
      <c r="D785" s="72"/>
      <c r="E785" s="50"/>
      <c r="F785" s="98"/>
      <c r="H785" s="148"/>
    </row>
    <row r="786" spans="1:8" s="7" customFormat="1" ht="12.75">
      <c r="A786" s="50"/>
      <c r="B786" s="50"/>
      <c r="C786" s="50"/>
      <c r="D786" s="72"/>
      <c r="E786" s="50"/>
      <c r="F786" s="98"/>
      <c r="H786" s="148"/>
    </row>
    <row r="787" spans="1:8" s="7" customFormat="1" ht="12.75">
      <c r="A787" s="50"/>
      <c r="B787" s="50"/>
      <c r="C787" s="50"/>
      <c r="D787" s="72"/>
      <c r="E787" s="50"/>
      <c r="F787" s="98"/>
      <c r="H787" s="148"/>
    </row>
    <row r="788" spans="1:8" s="7" customFormat="1" ht="12.75">
      <c r="A788" s="50"/>
      <c r="B788" s="50"/>
      <c r="C788" s="50"/>
      <c r="D788" s="72"/>
      <c r="E788" s="50"/>
      <c r="F788" s="98"/>
      <c r="H788" s="148"/>
    </row>
    <row r="789" spans="1:8" s="7" customFormat="1" ht="12.75">
      <c r="A789" s="50"/>
      <c r="B789" s="50"/>
      <c r="C789" s="50"/>
      <c r="D789" s="72"/>
      <c r="E789" s="50"/>
      <c r="F789" s="98"/>
      <c r="H789" s="148"/>
    </row>
    <row r="790" spans="1:8" s="7" customFormat="1" ht="12.75">
      <c r="A790" s="50"/>
      <c r="B790" s="50"/>
      <c r="C790" s="50"/>
      <c r="D790" s="72"/>
      <c r="E790" s="50"/>
      <c r="F790" s="98"/>
      <c r="H790" s="148"/>
    </row>
    <row r="791" spans="1:8" s="7" customFormat="1" ht="12.75">
      <c r="A791" s="50"/>
      <c r="B791" s="50"/>
      <c r="C791" s="50"/>
      <c r="D791" s="72"/>
      <c r="E791" s="50"/>
      <c r="F791" s="98"/>
      <c r="H791" s="148"/>
    </row>
    <row r="792" spans="1:8" s="7" customFormat="1" ht="12.75">
      <c r="A792" s="50"/>
      <c r="B792" s="50"/>
      <c r="C792" s="50"/>
      <c r="D792" s="72"/>
      <c r="E792" s="50"/>
      <c r="F792" s="98"/>
      <c r="H792" s="148"/>
    </row>
    <row r="793" spans="1:8" s="7" customFormat="1" ht="12.75">
      <c r="A793" s="50"/>
      <c r="B793" s="50"/>
      <c r="C793" s="50"/>
      <c r="D793" s="72"/>
      <c r="E793" s="50"/>
      <c r="F793" s="98"/>
      <c r="H793" s="148"/>
    </row>
    <row r="794" spans="1:8" s="7" customFormat="1" ht="12.75">
      <c r="A794" s="50"/>
      <c r="B794" s="50"/>
      <c r="C794" s="50"/>
      <c r="D794" s="72"/>
      <c r="E794" s="50"/>
      <c r="F794" s="98"/>
      <c r="H794" s="148"/>
    </row>
    <row r="795" spans="1:8" s="7" customFormat="1" ht="12.75">
      <c r="A795" s="50"/>
      <c r="B795" s="50"/>
      <c r="C795" s="50"/>
      <c r="D795" s="72"/>
      <c r="E795" s="50"/>
      <c r="F795" s="98"/>
      <c r="H795" s="148"/>
    </row>
    <row r="796" spans="1:8" s="7" customFormat="1" ht="12.75">
      <c r="A796" s="50"/>
      <c r="B796" s="50"/>
      <c r="C796" s="50"/>
      <c r="D796" s="72"/>
      <c r="E796" s="50"/>
      <c r="F796" s="98"/>
      <c r="H796" s="148"/>
    </row>
    <row r="797" spans="1:8" s="7" customFormat="1" ht="12.75">
      <c r="A797" s="50"/>
      <c r="B797" s="50"/>
      <c r="C797" s="50"/>
      <c r="D797" s="72"/>
      <c r="E797" s="50"/>
      <c r="F797" s="98"/>
      <c r="H797" s="148"/>
    </row>
    <row r="798" spans="1:8" s="7" customFormat="1" ht="12.75">
      <c r="A798" s="50"/>
      <c r="B798" s="50"/>
      <c r="C798" s="50"/>
      <c r="D798" s="72"/>
      <c r="E798" s="50"/>
      <c r="F798" s="98"/>
      <c r="H798" s="148"/>
    </row>
    <row r="799" spans="1:8" s="7" customFormat="1" ht="12.75">
      <c r="A799" s="50"/>
      <c r="B799" s="50"/>
      <c r="C799" s="50"/>
      <c r="D799" s="72"/>
      <c r="E799" s="50"/>
      <c r="F799" s="98"/>
      <c r="H799" s="148"/>
    </row>
    <row r="800" spans="1:8" s="7" customFormat="1" ht="12.75">
      <c r="A800" s="50"/>
      <c r="B800" s="50"/>
      <c r="C800" s="50"/>
      <c r="D800" s="72"/>
      <c r="E800" s="50"/>
      <c r="F800" s="98"/>
      <c r="H800" s="148"/>
    </row>
    <row r="801" spans="1:8" s="7" customFormat="1" ht="12.75">
      <c r="A801" s="50"/>
      <c r="B801" s="50"/>
      <c r="C801" s="50"/>
      <c r="D801" s="72"/>
      <c r="E801" s="50"/>
      <c r="F801" s="98"/>
      <c r="H801" s="148"/>
    </row>
    <row r="802" spans="1:8" s="7" customFormat="1" ht="12.75">
      <c r="A802" s="50"/>
      <c r="B802" s="50"/>
      <c r="C802" s="50"/>
      <c r="D802" s="72"/>
      <c r="E802" s="50"/>
      <c r="F802" s="98"/>
      <c r="H802" s="148"/>
    </row>
    <row r="803" spans="1:8" s="7" customFormat="1" ht="12.75">
      <c r="A803" s="50"/>
      <c r="B803" s="50"/>
      <c r="C803" s="50"/>
      <c r="D803" s="72"/>
      <c r="E803" s="50"/>
      <c r="F803" s="98"/>
      <c r="H803" s="148"/>
    </row>
    <row r="804" spans="1:8" s="7" customFormat="1" ht="12.75">
      <c r="A804" s="50"/>
      <c r="B804" s="50"/>
      <c r="C804" s="50"/>
      <c r="D804" s="72"/>
      <c r="E804" s="50"/>
      <c r="F804" s="98"/>
      <c r="H804" s="148"/>
    </row>
    <row r="805" spans="1:8" s="7" customFormat="1" ht="12.75">
      <c r="A805" s="50"/>
      <c r="B805" s="50"/>
      <c r="C805" s="50"/>
      <c r="D805" s="72"/>
      <c r="E805" s="50"/>
      <c r="F805" s="98"/>
      <c r="H805" s="148"/>
    </row>
    <row r="806" spans="1:8" s="7" customFormat="1" ht="12.75">
      <c r="A806" s="50"/>
      <c r="B806" s="50"/>
      <c r="C806" s="50"/>
      <c r="D806" s="72"/>
      <c r="E806" s="50"/>
      <c r="F806" s="98"/>
      <c r="H806" s="148"/>
    </row>
    <row r="807" spans="1:8" s="7" customFormat="1" ht="12.75">
      <c r="A807" s="50"/>
      <c r="B807" s="50"/>
      <c r="C807" s="50"/>
      <c r="D807" s="72"/>
      <c r="E807" s="50"/>
      <c r="F807" s="98"/>
      <c r="H807" s="148"/>
    </row>
    <row r="808" spans="1:8" s="7" customFormat="1" ht="12.75">
      <c r="A808" s="50"/>
      <c r="B808" s="50"/>
      <c r="C808" s="50"/>
      <c r="D808" s="72"/>
      <c r="E808" s="50"/>
      <c r="F808" s="98"/>
      <c r="H808" s="148"/>
    </row>
    <row r="809" spans="1:8" s="7" customFormat="1" ht="12.75">
      <c r="A809" s="50"/>
      <c r="B809" s="50"/>
      <c r="C809" s="50"/>
      <c r="D809" s="72"/>
      <c r="E809" s="50"/>
      <c r="F809" s="98"/>
      <c r="H809" s="148"/>
    </row>
    <row r="810" spans="1:8" s="7" customFormat="1" ht="12.75">
      <c r="A810" s="50"/>
      <c r="B810" s="50"/>
      <c r="C810" s="50"/>
      <c r="D810" s="72"/>
      <c r="E810" s="50"/>
      <c r="F810" s="98"/>
      <c r="H810" s="148"/>
    </row>
    <row r="811" spans="1:8" s="7" customFormat="1" ht="12.75">
      <c r="A811" s="50"/>
      <c r="B811" s="50"/>
      <c r="C811" s="50"/>
      <c r="D811" s="72"/>
      <c r="E811" s="50"/>
      <c r="F811" s="98"/>
      <c r="H811" s="148"/>
    </row>
    <row r="812" spans="1:8" s="7" customFormat="1" ht="12.75">
      <c r="A812" s="50"/>
      <c r="B812" s="50"/>
      <c r="C812" s="50"/>
      <c r="D812" s="72"/>
      <c r="E812" s="50"/>
      <c r="F812" s="98"/>
      <c r="H812" s="148"/>
    </row>
    <row r="813" spans="1:8" s="7" customFormat="1" ht="12.75">
      <c r="A813" s="50"/>
      <c r="B813" s="50"/>
      <c r="C813" s="50"/>
      <c r="D813" s="72"/>
      <c r="E813" s="50"/>
      <c r="F813" s="98"/>
      <c r="H813" s="148"/>
    </row>
    <row r="814" spans="1:8" s="7" customFormat="1" ht="12.75">
      <c r="A814" s="50"/>
      <c r="B814" s="50"/>
      <c r="C814" s="50"/>
      <c r="D814" s="72"/>
      <c r="E814" s="50"/>
      <c r="F814" s="98"/>
      <c r="H814" s="148"/>
    </row>
    <row r="815" spans="1:8" s="7" customFormat="1" ht="12.75">
      <c r="A815" s="50"/>
      <c r="B815" s="50"/>
      <c r="C815" s="50"/>
      <c r="D815" s="72"/>
      <c r="E815" s="50"/>
      <c r="F815" s="98"/>
      <c r="H815" s="148"/>
    </row>
    <row r="816" spans="1:8" s="7" customFormat="1" ht="12.75">
      <c r="A816" s="50"/>
      <c r="B816" s="50"/>
      <c r="C816" s="50"/>
      <c r="D816" s="72"/>
      <c r="E816" s="50"/>
      <c r="F816" s="98"/>
      <c r="H816" s="148"/>
    </row>
    <row r="817" spans="1:8" s="7" customFormat="1" ht="12.75">
      <c r="A817" s="50"/>
      <c r="B817" s="50"/>
      <c r="C817" s="50"/>
      <c r="D817" s="72"/>
      <c r="E817" s="50"/>
      <c r="F817" s="98"/>
      <c r="H817" s="148"/>
    </row>
    <row r="818" spans="1:8" s="7" customFormat="1" ht="12.75">
      <c r="A818" s="50"/>
      <c r="B818" s="50"/>
      <c r="C818" s="50"/>
      <c r="D818" s="72"/>
      <c r="E818" s="50"/>
      <c r="F818" s="98"/>
      <c r="H818" s="148"/>
    </row>
    <row r="819" spans="1:8" s="7" customFormat="1" ht="12.75">
      <c r="A819" s="50"/>
      <c r="B819" s="50"/>
      <c r="C819" s="50"/>
      <c r="D819" s="72"/>
      <c r="E819" s="50"/>
      <c r="F819" s="98"/>
      <c r="H819" s="148"/>
    </row>
    <row r="820" spans="1:8" s="7" customFormat="1" ht="12.75">
      <c r="A820" s="50"/>
      <c r="B820" s="50"/>
      <c r="C820" s="50"/>
      <c r="D820" s="72"/>
      <c r="E820" s="50"/>
      <c r="F820" s="98"/>
      <c r="H820" s="148"/>
    </row>
    <row r="821" spans="1:8" s="7" customFormat="1" ht="12.75">
      <c r="A821" s="50"/>
      <c r="B821" s="50"/>
      <c r="C821" s="50"/>
      <c r="D821" s="72"/>
      <c r="E821" s="50"/>
      <c r="F821" s="98"/>
      <c r="H821" s="148"/>
    </row>
    <row r="822" spans="1:8" s="7" customFormat="1" ht="12.75">
      <c r="A822" s="50"/>
      <c r="B822" s="50"/>
      <c r="C822" s="50"/>
      <c r="D822" s="72"/>
      <c r="E822" s="50"/>
      <c r="F822" s="98"/>
      <c r="H822" s="148"/>
    </row>
    <row r="823" spans="1:8" s="7" customFormat="1" ht="12.75">
      <c r="A823" s="50"/>
      <c r="B823" s="50"/>
      <c r="C823" s="50"/>
      <c r="D823" s="72"/>
      <c r="E823" s="50"/>
      <c r="F823" s="98"/>
      <c r="H823" s="148"/>
    </row>
    <row r="824" spans="1:8" s="7" customFormat="1" ht="12.75">
      <c r="A824" s="50"/>
      <c r="B824" s="50"/>
      <c r="C824" s="50"/>
      <c r="D824" s="72"/>
      <c r="E824" s="50"/>
      <c r="F824" s="98"/>
      <c r="H824" s="148"/>
    </row>
    <row r="825" spans="1:8" s="7" customFormat="1" ht="12.75">
      <c r="A825" s="50"/>
      <c r="B825" s="50"/>
      <c r="C825" s="50"/>
      <c r="D825" s="72"/>
      <c r="E825" s="50"/>
      <c r="F825" s="98"/>
      <c r="H825" s="148"/>
    </row>
    <row r="826" spans="1:8" s="7" customFormat="1" ht="12.75">
      <c r="A826" s="50"/>
      <c r="B826" s="50"/>
      <c r="C826" s="50"/>
      <c r="D826" s="72"/>
      <c r="E826" s="50"/>
      <c r="F826" s="98"/>
      <c r="H826" s="148"/>
    </row>
    <row r="827" spans="1:8" s="7" customFormat="1" ht="12.75">
      <c r="A827" s="50"/>
      <c r="B827" s="50"/>
      <c r="C827" s="50"/>
      <c r="D827" s="72"/>
      <c r="E827" s="50"/>
      <c r="F827" s="98"/>
      <c r="H827" s="148"/>
    </row>
    <row r="828" spans="1:8" s="7" customFormat="1" ht="12.75">
      <c r="A828" s="50"/>
      <c r="B828" s="50"/>
      <c r="C828" s="50"/>
      <c r="D828" s="72"/>
      <c r="E828" s="50"/>
      <c r="F828" s="98"/>
      <c r="H828" s="148"/>
    </row>
    <row r="829" spans="1:8" s="7" customFormat="1" ht="12.75">
      <c r="A829" s="50"/>
      <c r="B829" s="50"/>
      <c r="C829" s="50"/>
      <c r="D829" s="72"/>
      <c r="E829" s="50"/>
      <c r="F829" s="98"/>
      <c r="H829" s="148"/>
    </row>
    <row r="830" spans="1:8" s="7" customFormat="1" ht="12.75">
      <c r="A830" s="50"/>
      <c r="B830" s="50"/>
      <c r="C830" s="50"/>
      <c r="D830" s="72"/>
      <c r="E830" s="50"/>
      <c r="F830" s="98"/>
      <c r="H830" s="148"/>
    </row>
    <row r="831" spans="1:8" s="7" customFormat="1" ht="12.75">
      <c r="A831" s="50"/>
      <c r="B831" s="50"/>
      <c r="C831" s="50"/>
      <c r="D831" s="72"/>
      <c r="E831" s="50"/>
      <c r="F831" s="98"/>
      <c r="H831" s="148"/>
    </row>
    <row r="832" spans="1:8" s="7" customFormat="1" ht="12.75">
      <c r="A832" s="50"/>
      <c r="B832" s="50"/>
      <c r="C832" s="50"/>
      <c r="D832" s="72"/>
      <c r="E832" s="50"/>
      <c r="F832" s="98"/>
      <c r="H832" s="148"/>
    </row>
    <row r="833" spans="1:8" s="7" customFormat="1" ht="12.75">
      <c r="A833" s="50"/>
      <c r="B833" s="50"/>
      <c r="C833" s="50"/>
      <c r="D833" s="72"/>
      <c r="E833" s="50"/>
      <c r="F833" s="98"/>
      <c r="H833" s="148"/>
    </row>
    <row r="834" spans="1:8" s="7" customFormat="1" ht="12.75">
      <c r="A834" s="50"/>
      <c r="B834" s="50"/>
      <c r="C834" s="50"/>
      <c r="D834" s="72"/>
      <c r="E834" s="50"/>
      <c r="F834" s="98"/>
      <c r="H834" s="148"/>
    </row>
    <row r="835" spans="1:8" s="7" customFormat="1" ht="12.75">
      <c r="A835" s="50"/>
      <c r="B835" s="50"/>
      <c r="C835" s="50"/>
      <c r="D835" s="72"/>
      <c r="E835" s="50"/>
      <c r="F835" s="98"/>
      <c r="H835" s="148"/>
    </row>
    <row r="836" spans="1:8" s="7" customFormat="1" ht="12.75">
      <c r="A836" s="50"/>
      <c r="B836" s="50"/>
      <c r="C836" s="50"/>
      <c r="D836" s="72"/>
      <c r="E836" s="50"/>
      <c r="F836" s="98"/>
      <c r="H836" s="148"/>
    </row>
    <row r="837" spans="1:8" s="7" customFormat="1" ht="12.75">
      <c r="A837" s="50"/>
      <c r="B837" s="50"/>
      <c r="C837" s="50"/>
      <c r="D837" s="72"/>
      <c r="E837" s="50"/>
      <c r="F837" s="98"/>
      <c r="H837" s="148"/>
    </row>
    <row r="838" spans="1:8" s="7" customFormat="1" ht="12.75">
      <c r="A838" s="50"/>
      <c r="B838" s="50"/>
      <c r="C838" s="50"/>
      <c r="D838" s="72"/>
      <c r="E838" s="50"/>
      <c r="F838" s="98"/>
      <c r="H838" s="148"/>
    </row>
    <row r="839" spans="1:8" s="7" customFormat="1" ht="12.75">
      <c r="A839" s="50"/>
      <c r="B839" s="50"/>
      <c r="C839" s="50"/>
      <c r="D839" s="72"/>
      <c r="E839" s="50"/>
      <c r="F839" s="98"/>
      <c r="H839" s="148"/>
    </row>
    <row r="840" spans="1:8" s="7" customFormat="1" ht="12.75">
      <c r="A840" s="50"/>
      <c r="B840" s="50"/>
      <c r="C840" s="50"/>
      <c r="D840" s="72"/>
      <c r="E840" s="50"/>
      <c r="F840" s="98"/>
      <c r="H840" s="148"/>
    </row>
    <row r="841" spans="1:8" s="7" customFormat="1" ht="12.75">
      <c r="A841" s="50"/>
      <c r="B841" s="50"/>
      <c r="C841" s="50"/>
      <c r="D841" s="72"/>
      <c r="E841" s="50"/>
      <c r="F841" s="98"/>
      <c r="H841" s="148"/>
    </row>
    <row r="842" spans="1:8" s="7" customFormat="1" ht="12.75">
      <c r="A842" s="50"/>
      <c r="B842" s="50"/>
      <c r="C842" s="50"/>
      <c r="D842" s="72"/>
      <c r="E842" s="50"/>
      <c r="F842" s="98"/>
      <c r="H842" s="148"/>
    </row>
    <row r="843" spans="1:8" s="7" customFormat="1" ht="12.75">
      <c r="A843" s="50"/>
      <c r="B843" s="50"/>
      <c r="C843" s="50"/>
      <c r="D843" s="72"/>
      <c r="E843" s="50"/>
      <c r="F843" s="98"/>
      <c r="H843" s="148"/>
    </row>
    <row r="844" spans="1:8" s="7" customFormat="1" ht="12.75">
      <c r="A844" s="50"/>
      <c r="B844" s="50"/>
      <c r="C844" s="50"/>
      <c r="D844" s="72"/>
      <c r="E844" s="50"/>
      <c r="F844" s="98"/>
      <c r="H844" s="148"/>
    </row>
    <row r="845" spans="1:8" s="7" customFormat="1" ht="12.75">
      <c r="A845" s="50"/>
      <c r="B845" s="50"/>
      <c r="C845" s="50"/>
      <c r="D845" s="72"/>
      <c r="E845" s="50"/>
      <c r="F845" s="98"/>
      <c r="H845" s="148"/>
    </row>
    <row r="846" spans="1:8" s="7" customFormat="1" ht="12.75">
      <c r="A846" s="50"/>
      <c r="B846" s="50"/>
      <c r="C846" s="50"/>
      <c r="D846" s="72"/>
      <c r="E846" s="50"/>
      <c r="F846" s="98"/>
      <c r="H846" s="148"/>
    </row>
    <row r="847" spans="1:8" s="7" customFormat="1" ht="12.75">
      <c r="A847" s="50"/>
      <c r="B847" s="50"/>
      <c r="C847" s="50"/>
      <c r="D847" s="72"/>
      <c r="E847" s="50"/>
      <c r="F847" s="98"/>
      <c r="H847" s="148"/>
    </row>
    <row r="848" spans="1:8" s="7" customFormat="1" ht="12.75">
      <c r="A848" s="50"/>
      <c r="B848" s="50"/>
      <c r="C848" s="50"/>
      <c r="D848" s="72"/>
      <c r="E848" s="50"/>
      <c r="F848" s="98"/>
      <c r="H848" s="148"/>
    </row>
    <row r="849" spans="1:8" s="7" customFormat="1" ht="12.75">
      <c r="A849" s="50"/>
      <c r="B849" s="50"/>
      <c r="C849" s="50"/>
      <c r="D849" s="72"/>
      <c r="E849" s="50"/>
      <c r="F849" s="98"/>
      <c r="H849" s="148"/>
    </row>
    <row r="850" spans="1:8" s="7" customFormat="1" ht="12.75">
      <c r="A850" s="50"/>
      <c r="B850" s="50"/>
      <c r="C850" s="50"/>
      <c r="D850" s="72"/>
      <c r="E850" s="50"/>
      <c r="F850" s="98"/>
      <c r="H850" s="148"/>
    </row>
    <row r="851" spans="1:8" s="7" customFormat="1" ht="12.75">
      <c r="A851" s="50"/>
      <c r="B851" s="50"/>
      <c r="C851" s="50"/>
      <c r="D851" s="72"/>
      <c r="E851" s="50"/>
      <c r="F851" s="98"/>
      <c r="H851" s="148"/>
    </row>
    <row r="852" spans="1:8" s="7" customFormat="1" ht="12.75">
      <c r="A852" s="50"/>
      <c r="B852" s="50"/>
      <c r="C852" s="50"/>
      <c r="D852" s="72"/>
      <c r="E852" s="50"/>
      <c r="F852" s="98"/>
      <c r="H852" s="148"/>
    </row>
    <row r="853" spans="1:8" s="7" customFormat="1" ht="12.75">
      <c r="A853" s="50"/>
      <c r="B853" s="50"/>
      <c r="C853" s="50"/>
      <c r="D853" s="72"/>
      <c r="E853" s="50"/>
      <c r="F853" s="98"/>
      <c r="H853" s="148"/>
    </row>
    <row r="854" spans="1:8" s="7" customFormat="1" ht="12.75">
      <c r="A854" s="50"/>
      <c r="B854" s="50"/>
      <c r="C854" s="50"/>
      <c r="D854" s="72"/>
      <c r="E854" s="50"/>
      <c r="F854" s="98"/>
      <c r="H854" s="148"/>
    </row>
    <row r="855" spans="1:8" s="7" customFormat="1" ht="12.75">
      <c r="A855" s="50"/>
      <c r="B855" s="50"/>
      <c r="C855" s="50"/>
      <c r="D855" s="72"/>
      <c r="E855" s="50"/>
      <c r="F855" s="98"/>
      <c r="H855" s="148"/>
    </row>
    <row r="856" spans="1:8" s="7" customFormat="1" ht="12.75">
      <c r="A856" s="50"/>
      <c r="B856" s="50"/>
      <c r="C856" s="50"/>
      <c r="D856" s="72"/>
      <c r="E856" s="50"/>
      <c r="F856" s="98"/>
      <c r="H856" s="148"/>
    </row>
    <row r="857" spans="1:8" s="7" customFormat="1" ht="12.75">
      <c r="A857" s="50"/>
      <c r="B857" s="50"/>
      <c r="C857" s="50"/>
      <c r="D857" s="72"/>
      <c r="E857" s="50"/>
      <c r="F857" s="98"/>
      <c r="H857" s="148"/>
    </row>
    <row r="858" spans="1:8" s="7" customFormat="1" ht="12.75">
      <c r="A858" s="50"/>
      <c r="B858" s="50"/>
      <c r="C858" s="50"/>
      <c r="D858" s="72"/>
      <c r="E858" s="50"/>
      <c r="F858" s="98"/>
      <c r="H858" s="148"/>
    </row>
    <row r="859" spans="1:8" s="7" customFormat="1" ht="12.75">
      <c r="A859" s="50"/>
      <c r="B859" s="50"/>
      <c r="C859" s="50"/>
      <c r="D859" s="72"/>
      <c r="E859" s="50"/>
      <c r="F859" s="98"/>
      <c r="H859" s="148"/>
    </row>
    <row r="860" spans="1:8" s="7" customFormat="1" ht="12.75">
      <c r="A860" s="50"/>
      <c r="B860" s="50"/>
      <c r="C860" s="50"/>
      <c r="D860" s="72"/>
      <c r="E860" s="50"/>
      <c r="F860" s="98"/>
      <c r="H860" s="148"/>
    </row>
    <row r="861" spans="1:8" s="7" customFormat="1" ht="12.75">
      <c r="A861" s="50"/>
      <c r="B861" s="50"/>
      <c r="C861" s="50"/>
      <c r="D861" s="72"/>
      <c r="E861" s="50"/>
      <c r="F861" s="98"/>
      <c r="H861" s="148"/>
    </row>
    <row r="862" spans="1:8" s="7" customFormat="1" ht="12.75">
      <c r="A862" s="50"/>
      <c r="B862" s="50"/>
      <c r="C862" s="50"/>
      <c r="D862" s="72"/>
      <c r="E862" s="50"/>
      <c r="F862" s="98"/>
      <c r="H862" s="148"/>
    </row>
    <row r="863" spans="1:8" s="7" customFormat="1" ht="12.75">
      <c r="A863" s="50"/>
      <c r="B863" s="50"/>
      <c r="C863" s="50"/>
      <c r="D863" s="72"/>
      <c r="E863" s="50"/>
      <c r="F863" s="98"/>
      <c r="H863" s="148"/>
    </row>
    <row r="864" spans="1:8" s="7" customFormat="1" ht="12.75">
      <c r="A864" s="50"/>
      <c r="B864" s="50"/>
      <c r="C864" s="50"/>
      <c r="D864" s="72"/>
      <c r="E864" s="50"/>
      <c r="F864" s="98"/>
      <c r="H864" s="148"/>
    </row>
    <row r="865" spans="1:8" s="7" customFormat="1" ht="12.75">
      <c r="A865" s="50"/>
      <c r="B865" s="50"/>
      <c r="C865" s="50"/>
      <c r="D865" s="72"/>
      <c r="E865" s="50"/>
      <c r="F865" s="98"/>
      <c r="H865" s="148"/>
    </row>
    <row r="866" spans="1:8" s="7" customFormat="1" ht="12.75">
      <c r="A866" s="50"/>
      <c r="B866" s="50"/>
      <c r="C866" s="50"/>
      <c r="D866" s="72"/>
      <c r="E866" s="50"/>
      <c r="F866" s="98"/>
      <c r="H866" s="148"/>
    </row>
    <row r="867" spans="1:8" s="7" customFormat="1" ht="12.75">
      <c r="A867" s="50"/>
      <c r="B867" s="50"/>
      <c r="C867" s="50"/>
      <c r="D867" s="72"/>
      <c r="E867" s="50"/>
      <c r="F867" s="98"/>
      <c r="H867" s="148"/>
    </row>
    <row r="868" spans="1:8" s="7" customFormat="1" ht="12.75">
      <c r="A868" s="50"/>
      <c r="B868" s="50"/>
      <c r="C868" s="50"/>
      <c r="D868" s="72"/>
      <c r="E868" s="50"/>
      <c r="F868" s="98"/>
      <c r="H868" s="148"/>
    </row>
    <row r="869" spans="1:8" s="7" customFormat="1" ht="12.75">
      <c r="A869" s="50"/>
      <c r="B869" s="50"/>
      <c r="C869" s="50"/>
      <c r="D869" s="72"/>
      <c r="E869" s="50"/>
      <c r="F869" s="98"/>
      <c r="H869" s="148"/>
    </row>
    <row r="870" spans="1:8" s="7" customFormat="1" ht="12.75">
      <c r="A870" s="50"/>
      <c r="B870" s="50"/>
      <c r="C870" s="50"/>
      <c r="D870" s="72"/>
      <c r="E870" s="50"/>
      <c r="F870" s="98"/>
      <c r="H870" s="148"/>
    </row>
    <row r="871" spans="1:8" s="7" customFormat="1" ht="12.75">
      <c r="A871" s="50"/>
      <c r="B871" s="50"/>
      <c r="C871" s="50"/>
      <c r="D871" s="72"/>
      <c r="E871" s="50"/>
      <c r="F871" s="98"/>
      <c r="H871" s="148"/>
    </row>
    <row r="872" spans="1:8" s="7" customFormat="1" ht="12.75">
      <c r="A872" s="50"/>
      <c r="B872" s="50"/>
      <c r="C872" s="50"/>
      <c r="D872" s="72"/>
      <c r="E872" s="50"/>
      <c r="F872" s="98"/>
      <c r="H872" s="148"/>
    </row>
    <row r="873" spans="1:8" s="7" customFormat="1" ht="12.75">
      <c r="A873" s="50"/>
      <c r="B873" s="50"/>
      <c r="C873" s="50"/>
      <c r="D873" s="72"/>
      <c r="E873" s="50"/>
      <c r="F873" s="98"/>
      <c r="H873" s="148"/>
    </row>
    <row r="874" spans="1:8" s="7" customFormat="1" ht="12.75">
      <c r="A874" s="50"/>
      <c r="B874" s="50"/>
      <c r="C874" s="50"/>
      <c r="D874" s="72"/>
      <c r="E874" s="50"/>
      <c r="F874" s="98"/>
      <c r="H874" s="148"/>
    </row>
    <row r="875" spans="1:8" s="7" customFormat="1" ht="12.75">
      <c r="A875" s="50"/>
      <c r="B875" s="50"/>
      <c r="C875" s="50"/>
      <c r="D875" s="72"/>
      <c r="E875" s="50"/>
      <c r="F875" s="98"/>
      <c r="H875" s="148"/>
    </row>
    <row r="876" spans="1:8" s="7" customFormat="1" ht="12.75">
      <c r="A876" s="50"/>
      <c r="B876" s="50"/>
      <c r="C876" s="50"/>
      <c r="D876" s="72"/>
      <c r="E876" s="50"/>
      <c r="F876" s="98"/>
      <c r="H876" s="148"/>
    </row>
    <row r="877" spans="1:8" s="7" customFormat="1" ht="12.75">
      <c r="A877" s="50"/>
      <c r="B877" s="50"/>
      <c r="C877" s="50"/>
      <c r="D877" s="72"/>
      <c r="E877" s="50"/>
      <c r="F877" s="98"/>
      <c r="H877" s="148"/>
    </row>
    <row r="878" spans="1:8" s="7" customFormat="1" ht="12.75">
      <c r="A878" s="50"/>
      <c r="B878" s="50"/>
      <c r="C878" s="50"/>
      <c r="D878" s="72"/>
      <c r="E878" s="50"/>
      <c r="F878" s="98"/>
      <c r="H878" s="148"/>
    </row>
    <row r="879" spans="1:8" s="7" customFormat="1" ht="12.75">
      <c r="A879" s="50"/>
      <c r="B879" s="50"/>
      <c r="C879" s="50"/>
      <c r="D879" s="72"/>
      <c r="E879" s="50"/>
      <c r="F879" s="98"/>
      <c r="H879" s="148"/>
    </row>
    <row r="880" spans="1:8" s="7" customFormat="1" ht="12.75">
      <c r="A880" s="50"/>
      <c r="B880" s="50"/>
      <c r="C880" s="50"/>
      <c r="D880" s="72"/>
      <c r="E880" s="50"/>
      <c r="F880" s="98"/>
      <c r="H880" s="148"/>
    </row>
    <row r="881" spans="1:8" s="7" customFormat="1" ht="12.75">
      <c r="A881" s="50"/>
      <c r="B881" s="50"/>
      <c r="C881" s="50"/>
      <c r="D881" s="72"/>
      <c r="E881" s="50"/>
      <c r="F881" s="98"/>
      <c r="H881" s="148"/>
    </row>
    <row r="882" spans="1:8" s="7" customFormat="1" ht="12.75">
      <c r="A882" s="50"/>
      <c r="B882" s="50"/>
      <c r="C882" s="50"/>
      <c r="D882" s="72"/>
      <c r="E882" s="50"/>
      <c r="F882" s="98"/>
      <c r="H882" s="148"/>
    </row>
    <row r="883" spans="1:8" s="7" customFormat="1" ht="12.75">
      <c r="A883" s="50"/>
      <c r="B883" s="50"/>
      <c r="C883" s="50"/>
      <c r="D883" s="72"/>
      <c r="E883" s="50"/>
      <c r="F883" s="98"/>
      <c r="H883" s="148"/>
    </row>
    <row r="884" spans="1:8" s="7" customFormat="1" ht="12.75">
      <c r="A884" s="50"/>
      <c r="B884" s="50"/>
      <c r="C884" s="50"/>
      <c r="D884" s="72"/>
      <c r="E884" s="50"/>
      <c r="F884" s="98"/>
      <c r="H884" s="148"/>
    </row>
    <row r="885" spans="1:8" s="7" customFormat="1" ht="12.75">
      <c r="A885" s="50"/>
      <c r="B885" s="50"/>
      <c r="C885" s="50"/>
      <c r="D885" s="72"/>
      <c r="E885" s="50"/>
      <c r="F885" s="98"/>
      <c r="H885" s="148"/>
    </row>
    <row r="886" spans="1:8" s="7" customFormat="1" ht="12.75">
      <c r="A886" s="50"/>
      <c r="B886" s="50"/>
      <c r="C886" s="50"/>
      <c r="D886" s="72"/>
      <c r="E886" s="50"/>
      <c r="F886" s="98"/>
      <c r="H886" s="148"/>
    </row>
    <row r="887" spans="1:8" s="7" customFormat="1" ht="12.75">
      <c r="A887" s="50"/>
      <c r="B887" s="50"/>
      <c r="C887" s="50"/>
      <c r="D887" s="72"/>
      <c r="E887" s="50"/>
      <c r="F887" s="98"/>
      <c r="H887" s="148"/>
    </row>
    <row r="888" spans="1:8" s="7" customFormat="1" ht="12.75">
      <c r="A888" s="50"/>
      <c r="B888" s="50"/>
      <c r="C888" s="50"/>
      <c r="D888" s="72"/>
      <c r="E888" s="50"/>
      <c r="F888" s="98"/>
      <c r="H888" s="148"/>
    </row>
    <row r="889" spans="1:8" s="7" customFormat="1" ht="12.75">
      <c r="A889" s="50"/>
      <c r="B889" s="50"/>
      <c r="C889" s="50"/>
      <c r="D889" s="72"/>
      <c r="E889" s="50"/>
      <c r="F889" s="98"/>
      <c r="H889" s="148"/>
    </row>
    <row r="890" spans="1:8" s="7" customFormat="1" ht="12.75">
      <c r="A890" s="50"/>
      <c r="B890" s="50"/>
      <c r="C890" s="50"/>
      <c r="D890" s="72"/>
      <c r="E890" s="50"/>
      <c r="F890" s="98"/>
      <c r="H890" s="148"/>
    </row>
    <row r="891" spans="1:8" s="7" customFormat="1" ht="12.75">
      <c r="A891" s="50"/>
      <c r="B891" s="50"/>
      <c r="C891" s="50"/>
      <c r="D891" s="72"/>
      <c r="E891" s="50"/>
      <c r="F891" s="98"/>
      <c r="H891" s="148"/>
    </row>
    <row r="892" spans="1:8" s="7" customFormat="1" ht="12.75">
      <c r="A892" s="50"/>
      <c r="B892" s="50"/>
      <c r="C892" s="50"/>
      <c r="D892" s="72"/>
      <c r="E892" s="50"/>
      <c r="F892" s="98"/>
      <c r="H892" s="148"/>
    </row>
    <row r="893" spans="1:8" s="7" customFormat="1" ht="12.75">
      <c r="A893" s="50"/>
      <c r="B893" s="50"/>
      <c r="C893" s="50"/>
      <c r="D893" s="72"/>
      <c r="E893" s="50"/>
      <c r="F893" s="98"/>
      <c r="H893" s="148"/>
    </row>
    <row r="894" spans="1:8" s="7" customFormat="1" ht="12.75">
      <c r="A894" s="50"/>
      <c r="B894" s="50"/>
      <c r="C894" s="50"/>
      <c r="D894" s="72"/>
      <c r="E894" s="50"/>
      <c r="F894" s="98"/>
      <c r="H894" s="148"/>
    </row>
    <row r="895" spans="1:8" s="7" customFormat="1" ht="12.75">
      <c r="A895" s="50"/>
      <c r="B895" s="50"/>
      <c r="C895" s="50"/>
      <c r="D895" s="72"/>
      <c r="E895" s="50"/>
      <c r="F895" s="98"/>
      <c r="H895" s="148"/>
    </row>
    <row r="896" spans="1:8" s="7" customFormat="1" ht="12.75">
      <c r="A896" s="50"/>
      <c r="B896" s="50"/>
      <c r="C896" s="50"/>
      <c r="D896" s="72"/>
      <c r="E896" s="50"/>
      <c r="F896" s="98"/>
      <c r="H896" s="148"/>
    </row>
    <row r="897" spans="1:8" s="7" customFormat="1" ht="12.75">
      <c r="A897" s="50"/>
      <c r="B897" s="50"/>
      <c r="C897" s="50"/>
      <c r="D897" s="72"/>
      <c r="E897" s="50"/>
      <c r="F897" s="98"/>
      <c r="H897" s="148"/>
    </row>
    <row r="898" spans="1:8" s="7" customFormat="1" ht="12.75">
      <c r="A898" s="50"/>
      <c r="B898" s="50"/>
      <c r="C898" s="50"/>
      <c r="D898" s="72"/>
      <c r="E898" s="50"/>
      <c r="F898" s="98"/>
      <c r="H898" s="148"/>
    </row>
    <row r="899" spans="1:8" s="7" customFormat="1" ht="12.75">
      <c r="A899" s="50"/>
      <c r="B899" s="50"/>
      <c r="C899" s="50"/>
      <c r="D899" s="72"/>
      <c r="E899" s="50"/>
      <c r="F899" s="98"/>
      <c r="H899" s="148"/>
    </row>
    <row r="900" spans="1:8" s="7" customFormat="1" ht="12.75">
      <c r="A900" s="50"/>
      <c r="B900" s="50"/>
      <c r="C900" s="50"/>
      <c r="D900" s="72"/>
      <c r="E900" s="50"/>
      <c r="F900" s="98"/>
      <c r="H900" s="148"/>
    </row>
    <row r="901" spans="1:8" s="7" customFormat="1" ht="12.75">
      <c r="A901" s="50"/>
      <c r="B901" s="50"/>
      <c r="C901" s="50"/>
      <c r="D901" s="72"/>
      <c r="E901" s="50"/>
      <c r="F901" s="98"/>
      <c r="H901" s="148"/>
    </row>
    <row r="902" spans="1:8" s="7" customFormat="1" ht="12.75">
      <c r="A902" s="50"/>
      <c r="B902" s="50"/>
      <c r="C902" s="50"/>
      <c r="D902" s="72"/>
      <c r="E902" s="50"/>
      <c r="F902" s="98"/>
      <c r="H902" s="148"/>
    </row>
    <row r="903" spans="1:8" s="7" customFormat="1" ht="12.75">
      <c r="A903" s="50"/>
      <c r="B903" s="50"/>
      <c r="C903" s="50"/>
      <c r="D903" s="72"/>
      <c r="E903" s="50"/>
      <c r="F903" s="98"/>
      <c r="H903" s="148"/>
    </row>
    <row r="904" spans="1:8" s="7" customFormat="1" ht="12.75">
      <c r="A904" s="50"/>
      <c r="B904" s="50"/>
      <c r="C904" s="50"/>
      <c r="D904" s="72"/>
      <c r="E904" s="50"/>
      <c r="F904" s="98"/>
      <c r="H904" s="148"/>
    </row>
    <row r="905" spans="1:8" s="7" customFormat="1" ht="12.75">
      <c r="A905" s="50"/>
      <c r="B905" s="50"/>
      <c r="C905" s="50"/>
      <c r="D905" s="72"/>
      <c r="E905" s="50"/>
      <c r="F905" s="98"/>
      <c r="H905" s="148"/>
    </row>
    <row r="906" spans="1:8" s="7" customFormat="1" ht="12.75">
      <c r="A906" s="50"/>
      <c r="B906" s="50"/>
      <c r="C906" s="50"/>
      <c r="D906" s="72"/>
      <c r="E906" s="50"/>
      <c r="F906" s="98"/>
      <c r="H906" s="148"/>
    </row>
    <row r="907" spans="1:8" s="7" customFormat="1" ht="12.75">
      <c r="A907" s="50"/>
      <c r="B907" s="50"/>
      <c r="C907" s="50"/>
      <c r="D907" s="72"/>
      <c r="E907" s="50"/>
      <c r="F907" s="98"/>
      <c r="H907" s="148"/>
    </row>
    <row r="908" spans="1:8" s="7" customFormat="1" ht="12.75">
      <c r="A908" s="50"/>
      <c r="B908" s="50"/>
      <c r="C908" s="50"/>
      <c r="D908" s="72"/>
      <c r="E908" s="50"/>
      <c r="F908" s="98"/>
      <c r="H908" s="148"/>
    </row>
    <row r="909" spans="1:8" s="7" customFormat="1" ht="12.75">
      <c r="A909" s="50"/>
      <c r="B909" s="50"/>
      <c r="C909" s="50"/>
      <c r="D909" s="72"/>
      <c r="E909" s="50"/>
      <c r="F909" s="98"/>
      <c r="H909" s="148"/>
    </row>
    <row r="910" spans="1:8" s="7" customFormat="1" ht="12.75">
      <c r="A910" s="50"/>
      <c r="B910" s="50"/>
      <c r="C910" s="50"/>
      <c r="D910" s="72"/>
      <c r="E910" s="50"/>
      <c r="F910" s="98"/>
      <c r="H910" s="148"/>
    </row>
    <row r="911" spans="1:8" s="7" customFormat="1" ht="12.75">
      <c r="A911" s="50"/>
      <c r="B911" s="50"/>
      <c r="C911" s="50"/>
      <c r="D911" s="72"/>
      <c r="E911" s="50"/>
      <c r="F911" s="98"/>
      <c r="H911" s="148"/>
    </row>
    <row r="912" spans="1:8" s="7" customFormat="1" ht="12.75">
      <c r="A912" s="50"/>
      <c r="B912" s="50"/>
      <c r="C912" s="50"/>
      <c r="D912" s="72"/>
      <c r="E912" s="50"/>
      <c r="F912" s="98"/>
      <c r="H912" s="148"/>
    </row>
    <row r="913" spans="1:8" s="7" customFormat="1" ht="12.75">
      <c r="A913" s="50"/>
      <c r="B913" s="50"/>
      <c r="C913" s="50"/>
      <c r="D913" s="72"/>
      <c r="E913" s="50"/>
      <c r="F913" s="98"/>
      <c r="H913" s="148"/>
    </row>
    <row r="914" spans="1:8" s="7" customFormat="1" ht="12.75">
      <c r="A914" s="50"/>
      <c r="B914" s="50"/>
      <c r="C914" s="50"/>
      <c r="D914" s="72"/>
      <c r="E914" s="50"/>
      <c r="F914" s="98"/>
      <c r="H914" s="148"/>
    </row>
    <row r="915" spans="1:8" s="7" customFormat="1" ht="12.75">
      <c r="A915" s="50"/>
      <c r="B915" s="50"/>
      <c r="C915" s="50"/>
      <c r="D915" s="72"/>
      <c r="E915" s="50"/>
      <c r="F915" s="98"/>
      <c r="H915" s="148"/>
    </row>
    <row r="916" spans="1:8" s="7" customFormat="1" ht="12.75">
      <c r="A916" s="50"/>
      <c r="B916" s="50"/>
      <c r="C916" s="50"/>
      <c r="D916" s="72"/>
      <c r="E916" s="50"/>
      <c r="F916" s="98"/>
      <c r="H916" s="148"/>
    </row>
    <row r="917" spans="1:8" s="7" customFormat="1" ht="12.75">
      <c r="A917" s="50"/>
      <c r="B917" s="50"/>
      <c r="C917" s="50"/>
      <c r="D917" s="72"/>
      <c r="E917" s="50"/>
      <c r="F917" s="98"/>
      <c r="H917" s="148"/>
    </row>
    <row r="918" spans="1:8" s="7" customFormat="1" ht="12.75">
      <c r="A918" s="50"/>
      <c r="B918" s="50"/>
      <c r="C918" s="50"/>
      <c r="D918" s="72"/>
      <c r="E918" s="50"/>
      <c r="F918" s="98"/>
      <c r="H918" s="148"/>
    </row>
    <row r="919" spans="1:8" s="7" customFormat="1" ht="12.75">
      <c r="A919" s="50"/>
      <c r="B919" s="50"/>
      <c r="C919" s="50"/>
      <c r="D919" s="72"/>
      <c r="E919" s="50"/>
      <c r="F919" s="98"/>
      <c r="H919" s="148"/>
    </row>
    <row r="920" spans="1:8" s="7" customFormat="1" ht="12.75">
      <c r="A920" s="50"/>
      <c r="B920" s="50"/>
      <c r="C920" s="50"/>
      <c r="D920" s="72"/>
      <c r="E920" s="50"/>
      <c r="F920" s="98"/>
      <c r="H920" s="148"/>
    </row>
    <row r="921" spans="1:8" s="7" customFormat="1" ht="12.75">
      <c r="A921" s="50"/>
      <c r="B921" s="50"/>
      <c r="C921" s="50"/>
      <c r="D921" s="72"/>
      <c r="E921" s="50"/>
      <c r="F921" s="98"/>
      <c r="H921" s="148"/>
    </row>
    <row r="922" spans="1:8" s="7" customFormat="1" ht="12.75">
      <c r="A922" s="50"/>
      <c r="B922" s="50"/>
      <c r="C922" s="50"/>
      <c r="D922" s="72"/>
      <c r="E922" s="50"/>
      <c r="F922" s="98"/>
      <c r="H922" s="148"/>
    </row>
    <row r="923" spans="1:8" s="7" customFormat="1" ht="12.75">
      <c r="A923" s="50"/>
      <c r="B923" s="50"/>
      <c r="C923" s="50"/>
      <c r="D923" s="72"/>
      <c r="E923" s="50"/>
      <c r="F923" s="98"/>
      <c r="H923" s="148"/>
    </row>
    <row r="924" spans="1:8" s="7" customFormat="1" ht="12.75">
      <c r="A924" s="50"/>
      <c r="B924" s="50"/>
      <c r="C924" s="50"/>
      <c r="D924" s="72"/>
      <c r="E924" s="50"/>
      <c r="F924" s="98"/>
      <c r="H924" s="148"/>
    </row>
    <row r="925" spans="1:8" s="7" customFormat="1" ht="12.75">
      <c r="A925" s="50"/>
      <c r="B925" s="50"/>
      <c r="C925" s="50"/>
      <c r="D925" s="72"/>
      <c r="E925" s="50"/>
      <c r="F925" s="98"/>
      <c r="H925" s="148"/>
    </row>
    <row r="926" spans="1:8" s="7" customFormat="1" ht="12.75">
      <c r="A926" s="50"/>
      <c r="B926" s="50"/>
      <c r="C926" s="50"/>
      <c r="D926" s="72"/>
      <c r="E926" s="50"/>
      <c r="F926" s="98"/>
      <c r="H926" s="148"/>
    </row>
    <row r="927" spans="1:8" s="7" customFormat="1" ht="12.75">
      <c r="A927" s="50"/>
      <c r="B927" s="50"/>
      <c r="C927" s="50"/>
      <c r="D927" s="72"/>
      <c r="E927" s="50"/>
      <c r="F927" s="98"/>
      <c r="H927" s="148"/>
    </row>
    <row r="928" spans="1:8" s="7" customFormat="1" ht="12.75">
      <c r="A928" s="50"/>
      <c r="B928" s="50"/>
      <c r="C928" s="50"/>
      <c r="D928" s="72"/>
      <c r="E928" s="50"/>
      <c r="F928" s="98"/>
      <c r="H928" s="148"/>
    </row>
    <row r="929" spans="1:8" s="7" customFormat="1" ht="12.75">
      <c r="A929" s="50"/>
      <c r="B929" s="50"/>
      <c r="C929" s="50"/>
      <c r="D929" s="72"/>
      <c r="E929" s="50"/>
      <c r="F929" s="98"/>
      <c r="H929" s="148"/>
    </row>
    <row r="930" spans="1:8" s="7" customFormat="1" ht="12.75">
      <c r="A930" s="50"/>
      <c r="B930" s="50"/>
      <c r="C930" s="50"/>
      <c r="D930" s="72"/>
      <c r="E930" s="50"/>
      <c r="F930" s="98"/>
      <c r="H930" s="148"/>
    </row>
    <row r="931" spans="1:8" s="7" customFormat="1" ht="12.75">
      <c r="A931" s="50"/>
      <c r="B931" s="50"/>
      <c r="C931" s="50"/>
      <c r="D931" s="72"/>
      <c r="E931" s="50"/>
      <c r="F931" s="98"/>
      <c r="H931" s="148"/>
    </row>
    <row r="932" spans="1:8" s="7" customFormat="1" ht="12.75">
      <c r="A932" s="50"/>
      <c r="B932" s="50"/>
      <c r="C932" s="50"/>
      <c r="D932" s="72"/>
      <c r="E932" s="50"/>
      <c r="F932" s="98"/>
      <c r="H932" s="148"/>
    </row>
    <row r="933" spans="1:8" s="7" customFormat="1" ht="12.75">
      <c r="A933" s="50"/>
      <c r="B933" s="50"/>
      <c r="C933" s="50"/>
      <c r="D933" s="72"/>
      <c r="E933" s="50"/>
      <c r="F933" s="98"/>
      <c r="H933" s="148"/>
    </row>
    <row r="934" spans="1:8" s="7" customFormat="1" ht="12.75">
      <c r="A934" s="50"/>
      <c r="B934" s="50"/>
      <c r="C934" s="50"/>
      <c r="D934" s="72"/>
      <c r="E934" s="50"/>
      <c r="F934" s="98"/>
      <c r="H934" s="148"/>
    </row>
    <row r="935" spans="1:8" s="7" customFormat="1" ht="12.75">
      <c r="A935" s="50"/>
      <c r="B935" s="50"/>
      <c r="C935" s="50"/>
      <c r="D935" s="72"/>
      <c r="E935" s="50"/>
      <c r="F935" s="98"/>
      <c r="H935" s="148"/>
    </row>
    <row r="936" spans="1:8" s="7" customFormat="1" ht="12.75">
      <c r="A936" s="50"/>
      <c r="B936" s="50"/>
      <c r="C936" s="50"/>
      <c r="D936" s="72"/>
      <c r="E936" s="50"/>
      <c r="F936" s="98"/>
      <c r="H936" s="148"/>
    </row>
    <row r="937" spans="1:8" s="7" customFormat="1" ht="12.75">
      <c r="A937" s="50"/>
      <c r="B937" s="50"/>
      <c r="C937" s="50"/>
      <c r="D937" s="72"/>
      <c r="E937" s="50"/>
      <c r="F937" s="98"/>
      <c r="H937" s="148"/>
    </row>
    <row r="938" spans="1:8" s="7" customFormat="1" ht="12.75">
      <c r="A938" s="50"/>
      <c r="B938" s="50"/>
      <c r="C938" s="50"/>
      <c r="D938" s="72"/>
      <c r="E938" s="50"/>
      <c r="F938" s="98"/>
      <c r="H938" s="148"/>
    </row>
    <row r="939" spans="1:8" s="7" customFormat="1" ht="12.75">
      <c r="A939" s="50"/>
      <c r="B939" s="50"/>
      <c r="C939" s="50"/>
      <c r="D939" s="72"/>
      <c r="E939" s="50"/>
      <c r="F939" s="98"/>
      <c r="H939" s="148"/>
    </row>
    <row r="940" spans="1:8" s="7" customFormat="1" ht="12.75">
      <c r="A940" s="50"/>
      <c r="B940" s="50"/>
      <c r="C940" s="50"/>
      <c r="D940" s="72"/>
      <c r="E940" s="50"/>
      <c r="F940" s="98"/>
      <c r="H940" s="148"/>
    </row>
    <row r="941" spans="1:8" s="7" customFormat="1" ht="12.75">
      <c r="A941" s="50"/>
      <c r="B941" s="50"/>
      <c r="C941" s="50"/>
      <c r="D941" s="72"/>
      <c r="E941" s="50"/>
      <c r="F941" s="98"/>
      <c r="H941" s="148"/>
    </row>
    <row r="942" spans="1:8" s="7" customFormat="1" ht="12.75">
      <c r="A942" s="50"/>
      <c r="B942" s="50"/>
      <c r="C942" s="50"/>
      <c r="D942" s="72"/>
      <c r="E942" s="50"/>
      <c r="F942" s="98"/>
      <c r="H942" s="148"/>
    </row>
    <row r="943" spans="1:8" s="7" customFormat="1" ht="12.75">
      <c r="A943" s="50"/>
      <c r="B943" s="50"/>
      <c r="C943" s="50"/>
      <c r="D943" s="72"/>
      <c r="E943" s="50"/>
      <c r="F943" s="98"/>
      <c r="H943" s="148"/>
    </row>
    <row r="944" spans="1:8" s="7" customFormat="1" ht="12.75">
      <c r="A944" s="50"/>
      <c r="B944" s="50"/>
      <c r="C944" s="50"/>
      <c r="D944" s="72"/>
      <c r="E944" s="50"/>
      <c r="F944" s="98"/>
      <c r="H944" s="148"/>
    </row>
    <row r="945" spans="1:8" s="7" customFormat="1" ht="12.75">
      <c r="A945" s="50"/>
      <c r="B945" s="50"/>
      <c r="C945" s="50"/>
      <c r="D945" s="72"/>
      <c r="E945" s="50"/>
      <c r="F945" s="98"/>
      <c r="H945" s="148"/>
    </row>
    <row r="946" spans="1:8" s="7" customFormat="1" ht="12.75">
      <c r="A946" s="50"/>
      <c r="B946" s="50"/>
      <c r="C946" s="50"/>
      <c r="D946" s="72"/>
      <c r="E946" s="50"/>
      <c r="F946" s="98"/>
      <c r="H946" s="148"/>
    </row>
    <row r="947" spans="1:8" s="7" customFormat="1" ht="12.75">
      <c r="A947" s="50"/>
      <c r="B947" s="50"/>
      <c r="C947" s="50"/>
      <c r="D947" s="72"/>
      <c r="E947" s="50"/>
      <c r="F947" s="98"/>
      <c r="H947" s="148"/>
    </row>
    <row r="948" spans="1:8" s="7" customFormat="1" ht="12.75">
      <c r="A948" s="50"/>
      <c r="B948" s="50"/>
      <c r="C948" s="50"/>
      <c r="D948" s="72"/>
      <c r="E948" s="50"/>
      <c r="F948" s="98"/>
      <c r="H948" s="148"/>
    </row>
    <row r="949" spans="1:8" s="7" customFormat="1" ht="12.75">
      <c r="A949" s="50"/>
      <c r="B949" s="50"/>
      <c r="C949" s="50"/>
      <c r="D949" s="72"/>
      <c r="E949" s="50"/>
      <c r="F949" s="98"/>
      <c r="H949" s="148"/>
    </row>
    <row r="950" spans="1:8" s="7" customFormat="1" ht="12.75">
      <c r="A950" s="50"/>
      <c r="B950" s="50"/>
      <c r="C950" s="50"/>
      <c r="D950" s="72"/>
      <c r="E950" s="50"/>
      <c r="F950" s="98"/>
      <c r="H950" s="148"/>
    </row>
    <row r="951" spans="1:8" s="7" customFormat="1" ht="12.75">
      <c r="A951" s="50"/>
      <c r="B951" s="50"/>
      <c r="C951" s="50"/>
      <c r="D951" s="72"/>
      <c r="E951" s="50"/>
      <c r="F951" s="98"/>
      <c r="H951" s="148"/>
    </row>
    <row r="952" spans="1:8" s="7" customFormat="1" ht="12.75">
      <c r="A952" s="50"/>
      <c r="B952" s="50"/>
      <c r="C952" s="50"/>
      <c r="D952" s="72"/>
      <c r="E952" s="50"/>
      <c r="F952" s="98"/>
      <c r="H952" s="148"/>
    </row>
    <row r="953" spans="1:8" s="7" customFormat="1" ht="12.75">
      <c r="A953" s="50"/>
      <c r="B953" s="50"/>
      <c r="C953" s="50"/>
      <c r="D953" s="72"/>
      <c r="E953" s="50"/>
      <c r="F953" s="98"/>
      <c r="H953" s="148"/>
    </row>
    <row r="954" spans="1:8" s="7" customFormat="1" ht="12.75">
      <c r="A954" s="50"/>
      <c r="B954" s="50"/>
      <c r="C954" s="50"/>
      <c r="D954" s="72"/>
      <c r="E954" s="50"/>
      <c r="F954" s="98"/>
      <c r="H954" s="148"/>
    </row>
    <row r="955" spans="1:8" s="7" customFormat="1" ht="12.75">
      <c r="A955" s="50"/>
      <c r="B955" s="50"/>
      <c r="C955" s="50"/>
      <c r="D955" s="72"/>
      <c r="E955" s="50"/>
      <c r="F955" s="98"/>
      <c r="H955" s="148"/>
    </row>
    <row r="956" spans="1:8" s="7" customFormat="1" ht="12.75">
      <c r="A956" s="50"/>
      <c r="B956" s="50"/>
      <c r="C956" s="50"/>
      <c r="D956" s="72"/>
      <c r="E956" s="50"/>
      <c r="F956" s="98"/>
      <c r="H956" s="148"/>
    </row>
    <row r="957" spans="1:8" s="7" customFormat="1" ht="12.75">
      <c r="A957" s="50"/>
      <c r="B957" s="50"/>
      <c r="C957" s="50"/>
      <c r="D957" s="72"/>
      <c r="E957" s="50"/>
      <c r="F957" s="98"/>
      <c r="H957" s="148"/>
    </row>
    <row r="958" spans="1:8" s="7" customFormat="1" ht="12.75">
      <c r="A958" s="50"/>
      <c r="B958" s="50"/>
      <c r="C958" s="50"/>
      <c r="D958" s="72"/>
      <c r="E958" s="50"/>
      <c r="F958" s="98"/>
      <c r="H958" s="148"/>
    </row>
    <row r="959" spans="1:8" s="7" customFormat="1" ht="12.75">
      <c r="A959" s="50"/>
      <c r="B959" s="50"/>
      <c r="C959" s="50"/>
      <c r="D959" s="72"/>
      <c r="E959" s="50"/>
      <c r="F959" s="98"/>
      <c r="H959" s="148"/>
    </row>
    <row r="960" spans="1:8" s="7" customFormat="1" ht="12.75">
      <c r="A960" s="50"/>
      <c r="B960" s="50"/>
      <c r="C960" s="50"/>
      <c r="D960" s="72"/>
      <c r="E960" s="50"/>
      <c r="F960" s="98"/>
      <c r="H960" s="148"/>
    </row>
    <row r="961" spans="1:8" s="7" customFormat="1" ht="12.75">
      <c r="A961" s="50"/>
      <c r="B961" s="50"/>
      <c r="C961" s="50"/>
      <c r="D961" s="72"/>
      <c r="E961" s="50"/>
      <c r="F961" s="98"/>
      <c r="H961" s="148"/>
    </row>
    <row r="962" spans="1:8" s="7" customFormat="1" ht="12.75">
      <c r="A962" s="50"/>
      <c r="B962" s="50"/>
      <c r="C962" s="50"/>
      <c r="D962" s="72"/>
      <c r="E962" s="50"/>
      <c r="F962" s="98"/>
      <c r="H962" s="148"/>
    </row>
    <row r="963" spans="1:8" s="7" customFormat="1" ht="12.75">
      <c r="A963" s="50"/>
      <c r="B963" s="50"/>
      <c r="C963" s="50"/>
      <c r="D963" s="72"/>
      <c r="E963" s="50"/>
      <c r="F963" s="98"/>
      <c r="H963" s="148"/>
    </row>
    <row r="964" spans="1:8" s="7" customFormat="1" ht="12.75">
      <c r="A964" s="50"/>
      <c r="B964" s="50"/>
      <c r="C964" s="50"/>
      <c r="D964" s="72"/>
      <c r="E964" s="50"/>
      <c r="F964" s="98"/>
      <c r="H964" s="148"/>
    </row>
    <row r="965" spans="1:8" s="7" customFormat="1" ht="12.75">
      <c r="A965" s="50"/>
      <c r="B965" s="50"/>
      <c r="C965" s="50"/>
      <c r="D965" s="72"/>
      <c r="E965" s="50"/>
      <c r="F965" s="98"/>
      <c r="H965" s="148"/>
    </row>
    <row r="966" spans="1:8" s="7" customFormat="1" ht="12.75">
      <c r="A966" s="50"/>
      <c r="B966" s="50"/>
      <c r="C966" s="50"/>
      <c r="D966" s="72"/>
      <c r="E966" s="50"/>
      <c r="F966" s="98"/>
      <c r="H966" s="148"/>
    </row>
    <row r="967" spans="1:8" s="7" customFormat="1" ht="12.75">
      <c r="A967" s="50"/>
      <c r="B967" s="50"/>
      <c r="C967" s="50"/>
      <c r="D967" s="72"/>
      <c r="E967" s="50"/>
      <c r="F967" s="98"/>
      <c r="H967" s="148"/>
    </row>
    <row r="968" spans="1:8" s="7" customFormat="1" ht="12.75">
      <c r="A968" s="50"/>
      <c r="B968" s="50"/>
      <c r="C968" s="50"/>
      <c r="D968" s="72"/>
      <c r="E968" s="50"/>
      <c r="F968" s="98"/>
      <c r="H968" s="148"/>
    </row>
    <row r="969" spans="1:8" s="7" customFormat="1" ht="12.75">
      <c r="A969" s="50"/>
      <c r="B969" s="50"/>
      <c r="C969" s="50"/>
      <c r="D969" s="72"/>
      <c r="E969" s="50"/>
      <c r="F969" s="98"/>
      <c r="H969" s="148"/>
    </row>
    <row r="970" spans="1:8" s="7" customFormat="1" ht="12.75">
      <c r="A970" s="50"/>
      <c r="B970" s="50"/>
      <c r="C970" s="50"/>
      <c r="D970" s="72"/>
      <c r="E970" s="50"/>
      <c r="F970" s="98"/>
      <c r="H970" s="148"/>
    </row>
    <row r="971" spans="1:8" s="7" customFormat="1" ht="12.75">
      <c r="A971" s="50"/>
      <c r="B971" s="50"/>
      <c r="C971" s="50"/>
      <c r="D971" s="72"/>
      <c r="E971" s="50"/>
      <c r="F971" s="98"/>
      <c r="H971" s="148"/>
    </row>
    <row r="972" spans="1:8" s="7" customFormat="1" ht="12.75">
      <c r="A972" s="50"/>
      <c r="B972" s="50"/>
      <c r="C972" s="50"/>
      <c r="D972" s="72"/>
      <c r="E972" s="50"/>
      <c r="F972" s="98"/>
      <c r="H972" s="148"/>
    </row>
    <row r="973" spans="1:8" s="7" customFormat="1" ht="12.75">
      <c r="A973" s="50"/>
      <c r="B973" s="50"/>
      <c r="C973" s="50"/>
      <c r="D973" s="72"/>
      <c r="E973" s="50"/>
      <c r="F973" s="98"/>
      <c r="H973" s="148"/>
    </row>
    <row r="974" spans="1:8" s="7" customFormat="1" ht="12.75">
      <c r="A974" s="50"/>
      <c r="B974" s="50"/>
      <c r="C974" s="50"/>
      <c r="D974" s="72"/>
      <c r="E974" s="50"/>
      <c r="F974" s="98"/>
      <c r="H974" s="148"/>
    </row>
    <row r="975" spans="1:8" s="7" customFormat="1" ht="12.75">
      <c r="A975" s="50"/>
      <c r="B975" s="50"/>
      <c r="C975" s="50"/>
      <c r="D975" s="72"/>
      <c r="E975" s="50"/>
      <c r="F975" s="98"/>
      <c r="H975" s="148"/>
    </row>
    <row r="976" spans="1:8" s="7" customFormat="1" ht="12.75">
      <c r="A976" s="50"/>
      <c r="B976" s="50"/>
      <c r="C976" s="50"/>
      <c r="D976" s="72"/>
      <c r="E976" s="50"/>
      <c r="F976" s="98"/>
      <c r="H976" s="148"/>
    </row>
    <row r="977" spans="1:8" s="7" customFormat="1" ht="12.75">
      <c r="A977" s="50"/>
      <c r="B977" s="50"/>
      <c r="C977" s="50"/>
      <c r="D977" s="72"/>
      <c r="E977" s="50"/>
      <c r="F977" s="98"/>
      <c r="H977" s="148"/>
    </row>
    <row r="978" spans="1:8" s="7" customFormat="1" ht="12.75">
      <c r="A978" s="50"/>
      <c r="B978" s="50"/>
      <c r="C978" s="50"/>
      <c r="D978" s="72"/>
      <c r="E978" s="50"/>
      <c r="F978" s="98"/>
      <c r="H978" s="148"/>
    </row>
    <row r="979" spans="1:8" s="7" customFormat="1" ht="12.75">
      <c r="A979" s="50"/>
      <c r="B979" s="50"/>
      <c r="C979" s="50"/>
      <c r="D979" s="72"/>
      <c r="E979" s="50"/>
      <c r="F979" s="98"/>
      <c r="H979" s="148"/>
    </row>
    <row r="980" spans="1:8" s="7" customFormat="1" ht="12.75">
      <c r="A980" s="50"/>
      <c r="B980" s="50"/>
      <c r="C980" s="50"/>
      <c r="D980" s="72"/>
      <c r="E980" s="50"/>
      <c r="F980" s="98"/>
      <c r="H980" s="148"/>
    </row>
    <row r="981" spans="1:8" s="7" customFormat="1" ht="12.75">
      <c r="A981" s="50"/>
      <c r="B981" s="50"/>
      <c r="C981" s="50"/>
      <c r="D981" s="72"/>
      <c r="E981" s="50"/>
      <c r="F981" s="98"/>
      <c r="H981" s="148"/>
    </row>
    <row r="982" spans="1:8" s="7" customFormat="1" ht="12.75">
      <c r="A982" s="50"/>
      <c r="B982" s="50"/>
      <c r="C982" s="50"/>
      <c r="D982" s="72"/>
      <c r="E982" s="50"/>
      <c r="F982" s="98"/>
      <c r="H982" s="148"/>
    </row>
    <row r="983" spans="1:8" s="7" customFormat="1" ht="12.75">
      <c r="A983" s="50"/>
      <c r="B983" s="50"/>
      <c r="C983" s="50"/>
      <c r="D983" s="72"/>
      <c r="E983" s="50"/>
      <c r="F983" s="98"/>
      <c r="H983" s="148"/>
    </row>
    <row r="984" spans="1:8" s="7" customFormat="1" ht="12.75">
      <c r="A984" s="50"/>
      <c r="B984" s="50"/>
      <c r="C984" s="50"/>
      <c r="D984" s="72"/>
      <c r="E984" s="50"/>
      <c r="F984" s="98"/>
      <c r="H984" s="148"/>
    </row>
    <row r="985" spans="1:8" s="7" customFormat="1" ht="12.75">
      <c r="A985" s="50"/>
      <c r="B985" s="50"/>
      <c r="C985" s="50"/>
      <c r="D985" s="72"/>
      <c r="E985" s="50"/>
      <c r="F985" s="98"/>
      <c r="H985" s="148"/>
    </row>
    <row r="986" spans="1:8" s="7" customFormat="1" ht="12.75">
      <c r="A986" s="50"/>
      <c r="B986" s="50"/>
      <c r="C986" s="50"/>
      <c r="D986" s="72"/>
      <c r="E986" s="50"/>
      <c r="F986" s="98"/>
      <c r="H986" s="148"/>
    </row>
    <row r="987" spans="1:8" s="7" customFormat="1" ht="12.75">
      <c r="A987" s="50"/>
      <c r="B987" s="50"/>
      <c r="C987" s="50"/>
      <c r="D987" s="72"/>
      <c r="E987" s="50"/>
      <c r="F987" s="98"/>
      <c r="H987" s="148"/>
    </row>
    <row r="988" spans="1:8" s="7" customFormat="1" ht="12.75">
      <c r="A988" s="50"/>
      <c r="B988" s="50"/>
      <c r="C988" s="50"/>
      <c r="D988" s="72"/>
      <c r="E988" s="50"/>
      <c r="F988" s="98"/>
      <c r="H988" s="148"/>
    </row>
    <row r="989" spans="1:8" s="7" customFormat="1" ht="12.75">
      <c r="A989" s="50"/>
      <c r="B989" s="50"/>
      <c r="C989" s="50"/>
      <c r="D989" s="72"/>
      <c r="E989" s="50"/>
      <c r="F989" s="98"/>
      <c r="H989" s="148"/>
    </row>
    <row r="990" spans="1:8" s="7" customFormat="1" ht="12.75">
      <c r="A990" s="50"/>
      <c r="B990" s="50"/>
      <c r="C990" s="50"/>
      <c r="D990" s="72"/>
      <c r="E990" s="50"/>
      <c r="F990" s="98"/>
      <c r="H990" s="148"/>
    </row>
    <row r="991" spans="1:8" s="7" customFormat="1" ht="12.75">
      <c r="A991" s="50"/>
      <c r="B991" s="50"/>
      <c r="C991" s="50"/>
      <c r="D991" s="72"/>
      <c r="E991" s="50"/>
      <c r="F991" s="98"/>
      <c r="H991" s="148"/>
    </row>
    <row r="992" spans="1:8" s="7" customFormat="1" ht="12.75">
      <c r="A992" s="50"/>
      <c r="B992" s="50"/>
      <c r="C992" s="50"/>
      <c r="D992" s="72"/>
      <c r="E992" s="50"/>
      <c r="F992" s="98"/>
      <c r="H992" s="148"/>
    </row>
    <row r="993" spans="1:8" s="7" customFormat="1" ht="12.75">
      <c r="A993" s="50"/>
      <c r="B993" s="50"/>
      <c r="C993" s="50"/>
      <c r="D993" s="72"/>
      <c r="E993" s="50"/>
      <c r="F993" s="98"/>
      <c r="H993" s="148"/>
    </row>
    <row r="994" spans="1:8" s="7" customFormat="1" ht="12.75">
      <c r="A994" s="50"/>
      <c r="B994" s="50"/>
      <c r="C994" s="50"/>
      <c r="D994" s="72"/>
      <c r="E994" s="50"/>
      <c r="F994" s="98"/>
      <c r="H994" s="148"/>
    </row>
    <row r="995" spans="1:8" s="7" customFormat="1" ht="12.75">
      <c r="A995" s="50"/>
      <c r="B995" s="50"/>
      <c r="C995" s="50"/>
      <c r="D995" s="72"/>
      <c r="E995" s="50"/>
      <c r="F995" s="98"/>
      <c r="H995" s="148"/>
    </row>
    <row r="996" spans="1:8" s="7" customFormat="1" ht="12.75">
      <c r="A996" s="50"/>
      <c r="B996" s="50"/>
      <c r="C996" s="50"/>
      <c r="D996" s="72"/>
      <c r="E996" s="50"/>
      <c r="F996" s="98"/>
      <c r="H996" s="148"/>
    </row>
    <row r="997" spans="1:8" s="7" customFormat="1" ht="12.75">
      <c r="A997" s="50"/>
      <c r="B997" s="50"/>
      <c r="C997" s="50"/>
      <c r="D997" s="72"/>
      <c r="E997" s="50"/>
      <c r="F997" s="98"/>
      <c r="H997" s="148"/>
    </row>
    <row r="998" spans="1:8" s="7" customFormat="1" ht="12.75">
      <c r="A998" s="50"/>
      <c r="B998" s="50"/>
      <c r="C998" s="50"/>
      <c r="D998" s="72"/>
      <c r="E998" s="50"/>
      <c r="F998" s="98"/>
      <c r="H998" s="148"/>
    </row>
    <row r="999" spans="1:8" s="7" customFormat="1" ht="12.75">
      <c r="A999" s="50"/>
      <c r="B999" s="50"/>
      <c r="C999" s="50"/>
      <c r="D999" s="72"/>
      <c r="E999" s="50"/>
      <c r="F999" s="98"/>
      <c r="H999" s="148"/>
    </row>
    <row r="1000" spans="1:8" s="7" customFormat="1" ht="12.75">
      <c r="A1000" s="50"/>
      <c r="B1000" s="50"/>
      <c r="C1000" s="50"/>
      <c r="D1000" s="72"/>
      <c r="E1000" s="50"/>
      <c r="F1000" s="98"/>
      <c r="H1000" s="148"/>
    </row>
    <row r="1001" spans="1:8" s="7" customFormat="1" ht="12.75">
      <c r="A1001" s="50"/>
      <c r="B1001" s="50"/>
      <c r="C1001" s="50"/>
      <c r="D1001" s="72"/>
      <c r="E1001" s="50"/>
      <c r="F1001" s="98"/>
      <c r="H1001" s="148"/>
    </row>
    <row r="1002" spans="1:8" s="7" customFormat="1" ht="12.75">
      <c r="A1002" s="50"/>
      <c r="B1002" s="50"/>
      <c r="C1002" s="50"/>
      <c r="D1002" s="72"/>
      <c r="E1002" s="50"/>
      <c r="F1002" s="98"/>
      <c r="H1002" s="148"/>
    </row>
    <row r="1003" spans="1:8" s="7" customFormat="1" ht="12.75">
      <c r="A1003" s="50"/>
      <c r="B1003" s="50"/>
      <c r="C1003" s="50"/>
      <c r="D1003" s="72"/>
      <c r="E1003" s="50"/>
      <c r="F1003" s="98"/>
      <c r="H1003" s="148"/>
    </row>
    <row r="1004" spans="1:8" s="7" customFormat="1" ht="12.75">
      <c r="A1004" s="50"/>
      <c r="B1004" s="50"/>
      <c r="C1004" s="50"/>
      <c r="D1004" s="72"/>
      <c r="E1004" s="50"/>
      <c r="F1004" s="98"/>
      <c r="H1004" s="148"/>
    </row>
    <row r="1005" spans="1:8" s="7" customFormat="1" ht="12.75">
      <c r="A1005" s="50"/>
      <c r="B1005" s="50"/>
      <c r="C1005" s="50"/>
      <c r="D1005" s="72"/>
      <c r="E1005" s="50"/>
      <c r="F1005" s="98"/>
      <c r="H1005" s="148"/>
    </row>
    <row r="1006" spans="1:8" s="7" customFormat="1" ht="12.75">
      <c r="A1006" s="50"/>
      <c r="B1006" s="50"/>
      <c r="C1006" s="50"/>
      <c r="D1006" s="72"/>
      <c r="E1006" s="50"/>
      <c r="F1006" s="98"/>
      <c r="H1006" s="148"/>
    </row>
    <row r="1007" spans="1:8" s="7" customFormat="1" ht="12.75">
      <c r="A1007" s="50"/>
      <c r="B1007" s="50"/>
      <c r="C1007" s="50"/>
      <c r="D1007" s="72"/>
      <c r="E1007" s="50"/>
      <c r="F1007" s="98"/>
      <c r="H1007" s="148"/>
    </row>
    <row r="1008" spans="1:8" s="7" customFormat="1" ht="12.75">
      <c r="A1008" s="50"/>
      <c r="B1008" s="50"/>
      <c r="C1008" s="50"/>
      <c r="D1008" s="72"/>
      <c r="E1008" s="50"/>
      <c r="F1008" s="98"/>
      <c r="H1008" s="148"/>
    </row>
    <row r="1009" spans="1:8" s="7" customFormat="1" ht="12.75">
      <c r="A1009" s="50"/>
      <c r="B1009" s="50"/>
      <c r="C1009" s="50"/>
      <c r="D1009" s="72"/>
      <c r="E1009" s="50"/>
      <c r="F1009" s="98"/>
      <c r="H1009" s="148"/>
    </row>
    <row r="1010" spans="1:8" s="7" customFormat="1" ht="12.75">
      <c r="A1010" s="50"/>
      <c r="B1010" s="50"/>
      <c r="C1010" s="50"/>
      <c r="D1010" s="72"/>
      <c r="E1010" s="50"/>
      <c r="F1010" s="98"/>
      <c r="H1010" s="148"/>
    </row>
    <row r="1011" spans="1:8" s="7" customFormat="1" ht="12.75">
      <c r="A1011" s="50"/>
      <c r="B1011" s="50"/>
      <c r="C1011" s="50"/>
      <c r="D1011" s="72"/>
      <c r="E1011" s="50"/>
      <c r="F1011" s="98"/>
      <c r="H1011" s="148"/>
    </row>
    <row r="1012" spans="1:8" s="7" customFormat="1" ht="12.75">
      <c r="A1012" s="50"/>
      <c r="B1012" s="50"/>
      <c r="C1012" s="50"/>
      <c r="D1012" s="72"/>
      <c r="E1012" s="50"/>
      <c r="F1012" s="98"/>
      <c r="H1012" s="148"/>
    </row>
    <row r="1013" spans="1:8" s="7" customFormat="1" ht="12.75">
      <c r="A1013" s="50"/>
      <c r="B1013" s="50"/>
      <c r="C1013" s="50"/>
      <c r="D1013" s="72"/>
      <c r="E1013" s="50"/>
      <c r="F1013" s="98"/>
      <c r="H1013" s="148"/>
    </row>
    <row r="1014" spans="1:8" s="7" customFormat="1" ht="12.75">
      <c r="A1014" s="50"/>
      <c r="B1014" s="50"/>
      <c r="C1014" s="50"/>
      <c r="D1014" s="72"/>
      <c r="E1014" s="50"/>
      <c r="F1014" s="98"/>
      <c r="H1014" s="148"/>
    </row>
    <row r="1015" spans="1:8" s="7" customFormat="1" ht="12.75">
      <c r="A1015" s="50"/>
      <c r="B1015" s="50"/>
      <c r="C1015" s="50"/>
      <c r="D1015" s="72"/>
      <c r="E1015" s="50"/>
      <c r="F1015" s="98"/>
      <c r="H1015" s="148"/>
    </row>
    <row r="1016" spans="1:8" s="7" customFormat="1" ht="12.75">
      <c r="A1016" s="50"/>
      <c r="B1016" s="50"/>
      <c r="C1016" s="50"/>
      <c r="D1016" s="72"/>
      <c r="E1016" s="50"/>
      <c r="F1016" s="98"/>
      <c r="H1016" s="148"/>
    </row>
    <row r="1017" spans="1:8" s="7" customFormat="1" ht="12.75">
      <c r="A1017" s="50"/>
      <c r="B1017" s="50"/>
      <c r="C1017" s="50"/>
      <c r="D1017" s="72"/>
      <c r="E1017" s="50"/>
      <c r="F1017" s="98"/>
      <c r="H1017" s="148"/>
    </row>
    <row r="1018" spans="1:8" s="7" customFormat="1" ht="12.75">
      <c r="A1018" s="50"/>
      <c r="B1018" s="50"/>
      <c r="C1018" s="50"/>
      <c r="D1018" s="72"/>
      <c r="E1018" s="50"/>
      <c r="F1018" s="98"/>
      <c r="H1018" s="148"/>
    </row>
    <row r="1019" spans="1:8" s="7" customFormat="1" ht="12.75">
      <c r="A1019" s="50"/>
      <c r="B1019" s="50"/>
      <c r="C1019" s="50"/>
      <c r="D1019" s="72"/>
      <c r="E1019" s="50"/>
      <c r="F1019" s="98"/>
      <c r="H1019" s="148"/>
    </row>
    <row r="1020" spans="1:8" s="7" customFormat="1" ht="12.75">
      <c r="A1020" s="50"/>
      <c r="B1020" s="50"/>
      <c r="C1020" s="50"/>
      <c r="D1020" s="72"/>
      <c r="E1020" s="50"/>
      <c r="F1020" s="98"/>
      <c r="H1020" s="148"/>
    </row>
    <row r="1021" spans="1:8" s="7" customFormat="1" ht="12.75">
      <c r="A1021" s="50"/>
      <c r="B1021" s="50"/>
      <c r="C1021" s="50"/>
      <c r="D1021" s="72"/>
      <c r="E1021" s="50"/>
      <c r="F1021" s="98"/>
      <c r="H1021" s="148"/>
    </row>
    <row r="1022" spans="1:8" s="7" customFormat="1" ht="12.75">
      <c r="A1022" s="50"/>
      <c r="B1022" s="50"/>
      <c r="C1022" s="50"/>
      <c r="D1022" s="72"/>
      <c r="E1022" s="50"/>
      <c r="F1022" s="98"/>
      <c r="H1022" s="148"/>
    </row>
    <row r="1023" spans="1:8" s="7" customFormat="1" ht="12.75">
      <c r="A1023" s="50"/>
      <c r="B1023" s="50"/>
      <c r="C1023" s="50"/>
      <c r="D1023" s="72"/>
      <c r="E1023" s="50"/>
      <c r="F1023" s="98"/>
      <c r="H1023" s="148"/>
    </row>
    <row r="1024" spans="1:8" s="7" customFormat="1" ht="12.75">
      <c r="A1024" s="50"/>
      <c r="B1024" s="50"/>
      <c r="C1024" s="50"/>
      <c r="D1024" s="72"/>
      <c r="E1024" s="50"/>
      <c r="F1024" s="98"/>
      <c r="H1024" s="148"/>
    </row>
    <row r="1025" spans="1:8" s="7" customFormat="1" ht="12.75">
      <c r="A1025" s="50"/>
      <c r="B1025" s="50"/>
      <c r="C1025" s="50"/>
      <c r="D1025" s="72"/>
      <c r="E1025" s="50"/>
      <c r="F1025" s="98"/>
      <c r="H1025" s="148"/>
    </row>
    <row r="1026" spans="1:8" s="7" customFormat="1" ht="12.75">
      <c r="A1026" s="50"/>
      <c r="B1026" s="50"/>
      <c r="C1026" s="50"/>
      <c r="D1026" s="72"/>
      <c r="E1026" s="50"/>
      <c r="F1026" s="98"/>
      <c r="H1026" s="148"/>
    </row>
    <row r="1027" spans="1:8" s="7" customFormat="1" ht="12.75">
      <c r="A1027" s="50"/>
      <c r="B1027" s="50"/>
      <c r="C1027" s="50"/>
      <c r="D1027" s="72"/>
      <c r="E1027" s="50"/>
      <c r="F1027" s="98"/>
      <c r="H1027" s="148"/>
    </row>
    <row r="1028" spans="1:8" s="7" customFormat="1" ht="12.75">
      <c r="A1028" s="50"/>
      <c r="B1028" s="50"/>
      <c r="C1028" s="50"/>
      <c r="D1028" s="72"/>
      <c r="E1028" s="50"/>
      <c r="F1028" s="98"/>
      <c r="H1028" s="148"/>
    </row>
    <row r="1029" spans="1:8" s="7" customFormat="1" ht="12.75">
      <c r="A1029" s="50"/>
      <c r="B1029" s="50"/>
      <c r="C1029" s="50"/>
      <c r="D1029" s="72"/>
      <c r="E1029" s="50"/>
      <c r="F1029" s="98"/>
      <c r="H1029" s="148"/>
    </row>
    <row r="1030" spans="1:8" s="7" customFormat="1" ht="12.75">
      <c r="A1030" s="50"/>
      <c r="B1030" s="50"/>
      <c r="C1030" s="50"/>
      <c r="D1030" s="72"/>
      <c r="E1030" s="50"/>
      <c r="F1030" s="98"/>
      <c r="H1030" s="148"/>
    </row>
    <row r="1031" spans="1:8" s="7" customFormat="1" ht="12.75">
      <c r="A1031" s="50"/>
      <c r="B1031" s="50"/>
      <c r="C1031" s="50"/>
      <c r="D1031" s="72"/>
      <c r="E1031" s="50"/>
      <c r="F1031" s="98"/>
      <c r="H1031" s="148"/>
    </row>
    <row r="1032" spans="1:8" s="7" customFormat="1" ht="12.75">
      <c r="A1032" s="50"/>
      <c r="B1032" s="50"/>
      <c r="C1032" s="50"/>
      <c r="D1032" s="72"/>
      <c r="E1032" s="50"/>
      <c r="F1032" s="98"/>
      <c r="H1032" s="148"/>
    </row>
    <row r="1033" spans="1:8" s="7" customFormat="1" ht="12.75">
      <c r="A1033" s="50"/>
      <c r="B1033" s="50"/>
      <c r="C1033" s="50"/>
      <c r="D1033" s="72"/>
      <c r="E1033" s="50"/>
      <c r="F1033" s="98"/>
      <c r="H1033" s="148"/>
    </row>
    <row r="1034" spans="1:8" s="7" customFormat="1" ht="12.75">
      <c r="A1034" s="50"/>
      <c r="B1034" s="50"/>
      <c r="C1034" s="50"/>
      <c r="D1034" s="72"/>
      <c r="E1034" s="50"/>
      <c r="F1034" s="98"/>
      <c r="H1034" s="148"/>
    </row>
    <row r="1035" spans="1:8" s="7" customFormat="1" ht="12.75">
      <c r="A1035" s="50"/>
      <c r="B1035" s="50"/>
      <c r="C1035" s="50"/>
      <c r="D1035" s="72"/>
      <c r="E1035" s="50"/>
      <c r="F1035" s="98"/>
      <c r="H1035" s="148"/>
    </row>
    <row r="1036" spans="1:8" s="7" customFormat="1" ht="12.75">
      <c r="A1036" s="50"/>
      <c r="B1036" s="50"/>
      <c r="C1036" s="50"/>
      <c r="D1036" s="72"/>
      <c r="E1036" s="50"/>
      <c r="F1036" s="98"/>
      <c r="H1036" s="148"/>
    </row>
    <row r="1037" spans="1:8" s="7" customFormat="1" ht="12.75">
      <c r="A1037" s="50"/>
      <c r="B1037" s="50"/>
      <c r="C1037" s="50"/>
      <c r="D1037" s="72"/>
      <c r="E1037" s="50"/>
      <c r="F1037" s="98"/>
      <c r="H1037" s="148"/>
    </row>
    <row r="1038" spans="1:8" s="7" customFormat="1" ht="12.75">
      <c r="A1038" s="50"/>
      <c r="B1038" s="50"/>
      <c r="C1038" s="50"/>
      <c r="D1038" s="72"/>
      <c r="E1038" s="50"/>
      <c r="F1038" s="98"/>
      <c r="H1038" s="148"/>
    </row>
    <row r="1039" spans="1:8" s="7" customFormat="1" ht="12.75">
      <c r="A1039" s="50"/>
      <c r="B1039" s="50"/>
      <c r="C1039" s="50"/>
      <c r="D1039" s="72"/>
      <c r="E1039" s="50"/>
      <c r="F1039" s="98"/>
      <c r="H1039" s="148"/>
    </row>
    <row r="1040" spans="1:8" s="7" customFormat="1" ht="12.75">
      <c r="A1040" s="50"/>
      <c r="B1040" s="50"/>
      <c r="C1040" s="50"/>
      <c r="D1040" s="72"/>
      <c r="E1040" s="50"/>
      <c r="F1040" s="98"/>
      <c r="H1040" s="148"/>
    </row>
    <row r="1041" spans="1:8" s="7" customFormat="1" ht="12.75">
      <c r="A1041" s="50"/>
      <c r="B1041" s="50"/>
      <c r="C1041" s="50"/>
      <c r="D1041" s="72"/>
      <c r="E1041" s="50"/>
      <c r="F1041" s="98"/>
      <c r="H1041" s="148"/>
    </row>
    <row r="1042" spans="1:8" s="7" customFormat="1" ht="12.75">
      <c r="A1042" s="50"/>
      <c r="B1042" s="50"/>
      <c r="C1042" s="50"/>
      <c r="D1042" s="72"/>
      <c r="E1042" s="50"/>
      <c r="F1042" s="98"/>
      <c r="H1042" s="148"/>
    </row>
    <row r="1043" spans="1:8" s="7" customFormat="1" ht="12.75">
      <c r="A1043" s="50"/>
      <c r="B1043" s="50"/>
      <c r="C1043" s="50"/>
      <c r="D1043" s="72"/>
      <c r="E1043" s="50"/>
      <c r="F1043" s="98"/>
      <c r="H1043" s="148"/>
    </row>
    <row r="1044" spans="1:8" s="7" customFormat="1" ht="12.75">
      <c r="A1044" s="50"/>
      <c r="B1044" s="50"/>
      <c r="C1044" s="50"/>
      <c r="D1044" s="72"/>
      <c r="E1044" s="50"/>
      <c r="F1044" s="98"/>
      <c r="H1044" s="148"/>
    </row>
    <row r="1045" spans="1:8" s="7" customFormat="1" ht="12.75">
      <c r="A1045" s="50"/>
      <c r="B1045" s="50"/>
      <c r="C1045" s="50"/>
      <c r="D1045" s="72"/>
      <c r="E1045" s="50"/>
      <c r="F1045" s="98"/>
      <c r="H1045" s="148"/>
    </row>
    <row r="1046" spans="1:8" s="7" customFormat="1" ht="12.75">
      <c r="A1046" s="50"/>
      <c r="B1046" s="50"/>
      <c r="C1046" s="50"/>
      <c r="D1046" s="72"/>
      <c r="E1046" s="50"/>
      <c r="F1046" s="98"/>
      <c r="H1046" s="148"/>
    </row>
    <row r="1047" spans="1:8" s="7" customFormat="1" ht="12.75">
      <c r="A1047" s="50"/>
      <c r="B1047" s="50"/>
      <c r="C1047" s="50"/>
      <c r="D1047" s="72"/>
      <c r="E1047" s="50"/>
      <c r="F1047" s="98"/>
      <c r="H1047" s="148"/>
    </row>
    <row r="1048" spans="1:8" s="7" customFormat="1" ht="12.75">
      <c r="A1048" s="50"/>
      <c r="B1048" s="50"/>
      <c r="C1048" s="50"/>
      <c r="D1048" s="72"/>
      <c r="E1048" s="50"/>
      <c r="F1048" s="98"/>
      <c r="H1048" s="148"/>
    </row>
    <row r="1049" spans="1:8" s="7" customFormat="1" ht="12.75">
      <c r="A1049" s="50"/>
      <c r="B1049" s="50"/>
      <c r="C1049" s="50"/>
      <c r="D1049" s="72"/>
      <c r="E1049" s="50"/>
      <c r="F1049" s="98"/>
      <c r="H1049" s="148"/>
    </row>
    <row r="1050" spans="1:8" s="7" customFormat="1" ht="12.75">
      <c r="A1050" s="50"/>
      <c r="B1050" s="50"/>
      <c r="C1050" s="50"/>
      <c r="D1050" s="72"/>
      <c r="E1050" s="50"/>
      <c r="F1050" s="98"/>
      <c r="H1050" s="148"/>
    </row>
    <row r="1051" spans="1:8" s="7" customFormat="1" ht="12.75">
      <c r="A1051" s="50"/>
      <c r="B1051" s="50"/>
      <c r="C1051" s="50"/>
      <c r="D1051" s="72"/>
      <c r="E1051" s="50"/>
      <c r="F1051" s="98"/>
      <c r="H1051" s="148"/>
    </row>
    <row r="1052" spans="1:8" s="7" customFormat="1" ht="12.75">
      <c r="A1052" s="50"/>
      <c r="B1052" s="50"/>
      <c r="C1052" s="50"/>
      <c r="D1052" s="72"/>
      <c r="E1052" s="50"/>
      <c r="F1052" s="98"/>
      <c r="H1052" s="148"/>
    </row>
    <row r="1053" spans="1:8" s="7" customFormat="1" ht="12.75">
      <c r="A1053" s="50"/>
      <c r="B1053" s="50"/>
      <c r="C1053" s="50"/>
      <c r="D1053" s="72"/>
      <c r="E1053" s="50"/>
      <c r="F1053" s="98"/>
      <c r="H1053" s="148"/>
    </row>
    <row r="1054" spans="1:8" s="7" customFormat="1" ht="12.75">
      <c r="A1054" s="50"/>
      <c r="B1054" s="50"/>
      <c r="C1054" s="50"/>
      <c r="D1054" s="72"/>
      <c r="E1054" s="50"/>
      <c r="F1054" s="98"/>
      <c r="H1054" s="148"/>
    </row>
    <row r="1055" spans="1:8" s="7" customFormat="1" ht="12.75">
      <c r="A1055" s="50"/>
      <c r="B1055" s="50"/>
      <c r="C1055" s="50"/>
      <c r="D1055" s="72"/>
      <c r="E1055" s="50"/>
      <c r="F1055" s="98"/>
      <c r="H1055" s="148"/>
    </row>
    <row r="1056" spans="1:8" s="7" customFormat="1" ht="12.75">
      <c r="A1056" s="50"/>
      <c r="B1056" s="50"/>
      <c r="C1056" s="50"/>
      <c r="D1056" s="72"/>
      <c r="E1056" s="50"/>
      <c r="F1056" s="98"/>
      <c r="H1056" s="148"/>
    </row>
    <row r="1057" spans="1:8" s="7" customFormat="1" ht="12.75">
      <c r="A1057" s="50"/>
      <c r="B1057" s="50"/>
      <c r="C1057" s="50"/>
      <c r="D1057" s="72"/>
      <c r="E1057" s="50"/>
      <c r="F1057" s="98"/>
      <c r="H1057" s="148"/>
    </row>
    <row r="1058" spans="1:8" s="7" customFormat="1" ht="12.75">
      <c r="A1058" s="50"/>
      <c r="B1058" s="50"/>
      <c r="C1058" s="50"/>
      <c r="D1058" s="72"/>
      <c r="E1058" s="50"/>
      <c r="F1058" s="98"/>
      <c r="H1058" s="148"/>
    </row>
    <row r="1059" spans="1:8" s="7" customFormat="1" ht="12.75">
      <c r="A1059" s="50"/>
      <c r="B1059" s="50"/>
      <c r="C1059" s="50"/>
      <c r="D1059" s="72"/>
      <c r="E1059" s="50"/>
      <c r="F1059" s="98"/>
      <c r="H1059" s="148"/>
    </row>
    <row r="1060" spans="1:8" s="7" customFormat="1" ht="12.75">
      <c r="A1060" s="50"/>
      <c r="B1060" s="50"/>
      <c r="C1060" s="50"/>
      <c r="D1060" s="72"/>
      <c r="E1060" s="50"/>
      <c r="F1060" s="98"/>
      <c r="H1060" s="148"/>
    </row>
    <row r="1061" spans="1:8" s="7" customFormat="1" ht="12.75">
      <c r="A1061" s="50"/>
      <c r="B1061" s="50"/>
      <c r="C1061" s="50"/>
      <c r="D1061" s="72"/>
      <c r="E1061" s="50"/>
      <c r="F1061" s="98"/>
      <c r="H1061" s="148"/>
    </row>
    <row r="1062" spans="1:8" s="7" customFormat="1" ht="12.75">
      <c r="A1062" s="50"/>
      <c r="B1062" s="50"/>
      <c r="C1062" s="50"/>
      <c r="D1062" s="72"/>
      <c r="E1062" s="50"/>
      <c r="F1062" s="98"/>
      <c r="H1062" s="148"/>
    </row>
    <row r="1063" spans="1:8" s="7" customFormat="1" ht="12.75">
      <c r="A1063" s="50"/>
      <c r="B1063" s="50"/>
      <c r="C1063" s="50"/>
      <c r="D1063" s="72"/>
      <c r="E1063" s="50"/>
      <c r="F1063" s="98"/>
      <c r="H1063" s="148"/>
    </row>
    <row r="1064" spans="1:8" s="7" customFormat="1" ht="12.75">
      <c r="A1064" s="50"/>
      <c r="B1064" s="50"/>
      <c r="C1064" s="50"/>
      <c r="D1064" s="72"/>
      <c r="E1064" s="50"/>
      <c r="F1064" s="98"/>
      <c r="H1064" s="148"/>
    </row>
    <row r="1065" spans="1:8" s="7" customFormat="1" ht="12.75">
      <c r="A1065" s="50"/>
      <c r="B1065" s="50"/>
      <c r="C1065" s="50"/>
      <c r="D1065" s="72"/>
      <c r="E1065" s="50"/>
      <c r="F1065" s="98"/>
      <c r="H1065" s="148"/>
    </row>
    <row r="1066" spans="1:8" s="7" customFormat="1" ht="12.75">
      <c r="A1066" s="50"/>
      <c r="B1066" s="50"/>
      <c r="C1066" s="50"/>
      <c r="D1066" s="72"/>
      <c r="E1066" s="50"/>
      <c r="F1066" s="98"/>
      <c r="H1066" s="148"/>
    </row>
    <row r="1067" spans="1:8" s="7" customFormat="1" ht="12.75">
      <c r="A1067" s="50"/>
      <c r="B1067" s="50"/>
      <c r="C1067" s="50"/>
      <c r="D1067" s="72"/>
      <c r="E1067" s="50"/>
      <c r="F1067" s="98"/>
      <c r="H1067" s="148"/>
    </row>
    <row r="1068" spans="1:8" s="7" customFormat="1" ht="12.75">
      <c r="A1068" s="50"/>
      <c r="B1068" s="50"/>
      <c r="C1068" s="50"/>
      <c r="D1068" s="72"/>
      <c r="E1068" s="50"/>
      <c r="F1068" s="98"/>
      <c r="H1068" s="148"/>
    </row>
    <row r="1069" spans="1:8" s="7" customFormat="1" ht="12.75">
      <c r="A1069" s="50"/>
      <c r="B1069" s="50"/>
      <c r="C1069" s="50"/>
      <c r="D1069" s="72"/>
      <c r="E1069" s="50"/>
      <c r="F1069" s="98"/>
      <c r="H1069" s="148"/>
    </row>
    <row r="1070" spans="1:8" s="7" customFormat="1" ht="12.75">
      <c r="A1070" s="50"/>
      <c r="B1070" s="50"/>
      <c r="C1070" s="50"/>
      <c r="D1070" s="72"/>
      <c r="E1070" s="50"/>
      <c r="F1070" s="98"/>
      <c r="H1070" s="148"/>
    </row>
    <row r="1071" spans="1:8" s="7" customFormat="1" ht="12.75">
      <c r="A1071" s="50"/>
      <c r="B1071" s="50"/>
      <c r="C1071" s="50"/>
      <c r="D1071" s="72"/>
      <c r="E1071" s="50"/>
      <c r="F1071" s="98"/>
      <c r="H1071" s="148"/>
    </row>
    <row r="1072" spans="1:8" s="7" customFormat="1" ht="12.75">
      <c r="A1072" s="50"/>
      <c r="B1072" s="50"/>
      <c r="C1072" s="50"/>
      <c r="D1072" s="72"/>
      <c r="E1072" s="50"/>
      <c r="F1072" s="98"/>
      <c r="H1072" s="148"/>
    </row>
    <row r="1073" spans="1:8" s="7" customFormat="1" ht="12.75">
      <c r="A1073" s="50"/>
      <c r="B1073" s="50"/>
      <c r="C1073" s="50"/>
      <c r="D1073" s="72"/>
      <c r="E1073" s="50"/>
      <c r="F1073" s="98"/>
      <c r="H1073" s="148"/>
    </row>
    <row r="1074" spans="1:8" s="7" customFormat="1" ht="12.75">
      <c r="A1074" s="50"/>
      <c r="B1074" s="50"/>
      <c r="C1074" s="50"/>
      <c r="D1074" s="72"/>
      <c r="E1074" s="50"/>
      <c r="F1074" s="98"/>
      <c r="H1074" s="148"/>
    </row>
    <row r="1075" spans="1:8" s="7" customFormat="1" ht="12.75">
      <c r="A1075" s="50"/>
      <c r="B1075" s="50"/>
      <c r="C1075" s="50"/>
      <c r="D1075" s="72"/>
      <c r="E1075" s="50"/>
      <c r="F1075" s="98"/>
      <c r="H1075" s="148"/>
    </row>
    <row r="1076" spans="1:8" s="7" customFormat="1" ht="12.75">
      <c r="A1076" s="50"/>
      <c r="B1076" s="50"/>
      <c r="C1076" s="50"/>
      <c r="D1076" s="72"/>
      <c r="E1076" s="50"/>
      <c r="F1076" s="98"/>
      <c r="H1076" s="148"/>
    </row>
    <row r="1077" spans="1:8" s="7" customFormat="1" ht="12.75">
      <c r="A1077" s="50"/>
      <c r="B1077" s="50"/>
      <c r="C1077" s="50"/>
      <c r="D1077" s="72"/>
      <c r="E1077" s="50"/>
      <c r="F1077" s="98"/>
      <c r="H1077" s="148"/>
    </row>
    <row r="1078" spans="1:8" s="7" customFormat="1" ht="12.75">
      <c r="A1078" s="50"/>
      <c r="B1078" s="50"/>
      <c r="C1078" s="50"/>
      <c r="D1078" s="72"/>
      <c r="E1078" s="50"/>
      <c r="F1078" s="98"/>
      <c r="H1078" s="148"/>
    </row>
    <row r="1079" spans="1:8" s="7" customFormat="1" ht="12.75">
      <c r="A1079" s="50"/>
      <c r="B1079" s="50"/>
      <c r="C1079" s="50"/>
      <c r="D1079" s="72"/>
      <c r="E1079" s="50"/>
      <c r="F1079" s="98"/>
      <c r="H1079" s="148"/>
    </row>
    <row r="1080" spans="1:8" s="7" customFormat="1" ht="12.75">
      <c r="A1080" s="50"/>
      <c r="B1080" s="50"/>
      <c r="C1080" s="50"/>
      <c r="D1080" s="72"/>
      <c r="E1080" s="50"/>
      <c r="F1080" s="98"/>
      <c r="H1080" s="148"/>
    </row>
    <row r="1081" spans="1:8" s="7" customFormat="1" ht="12.75">
      <c r="A1081" s="50"/>
      <c r="B1081" s="50"/>
      <c r="C1081" s="50"/>
      <c r="D1081" s="72"/>
      <c r="E1081" s="50"/>
      <c r="F1081" s="98"/>
      <c r="H1081" s="148"/>
    </row>
    <row r="1082" spans="1:8" s="7" customFormat="1" ht="12.75">
      <c r="A1082" s="50"/>
      <c r="B1082" s="50"/>
      <c r="C1082" s="50"/>
      <c r="D1082" s="72"/>
      <c r="E1082" s="50"/>
      <c r="F1082" s="98"/>
      <c r="H1082" s="148"/>
    </row>
    <row r="1083" spans="1:8" s="7" customFormat="1" ht="12.75">
      <c r="A1083" s="50"/>
      <c r="B1083" s="50"/>
      <c r="C1083" s="50"/>
      <c r="D1083" s="72"/>
      <c r="E1083" s="50"/>
      <c r="F1083" s="98"/>
      <c r="H1083" s="148"/>
    </row>
    <row r="1084" spans="1:8" s="7" customFormat="1" ht="12.75">
      <c r="A1084" s="50"/>
      <c r="B1084" s="50"/>
      <c r="C1084" s="50"/>
      <c r="D1084" s="72"/>
      <c r="E1084" s="50"/>
      <c r="F1084" s="98"/>
      <c r="H1084" s="148"/>
    </row>
    <row r="1085" spans="1:8" s="7" customFormat="1" ht="12.75">
      <c r="A1085" s="50"/>
      <c r="B1085" s="50"/>
      <c r="C1085" s="50"/>
      <c r="D1085" s="72"/>
      <c r="E1085" s="50"/>
      <c r="F1085" s="98"/>
      <c r="H1085" s="148"/>
    </row>
    <row r="1086" spans="1:8" s="7" customFormat="1" ht="12.75">
      <c r="A1086" s="50"/>
      <c r="B1086" s="50"/>
      <c r="C1086" s="50"/>
      <c r="D1086" s="72"/>
      <c r="E1086" s="50"/>
      <c r="F1086" s="98"/>
      <c r="H1086" s="148"/>
    </row>
    <row r="1087" spans="1:8" s="7" customFormat="1" ht="12.75">
      <c r="A1087" s="50"/>
      <c r="B1087" s="50"/>
      <c r="C1087" s="50"/>
      <c r="D1087" s="72"/>
      <c r="E1087" s="50"/>
      <c r="F1087" s="98"/>
      <c r="H1087" s="148"/>
    </row>
    <row r="1088" spans="1:8" s="7" customFormat="1" ht="12.75">
      <c r="A1088" s="50"/>
      <c r="B1088" s="50"/>
      <c r="C1088" s="50"/>
      <c r="D1088" s="72"/>
      <c r="E1088" s="50"/>
      <c r="F1088" s="98"/>
      <c r="H1088" s="148"/>
    </row>
    <row r="1089" spans="1:8" s="7" customFormat="1" ht="12.75">
      <c r="A1089" s="50"/>
      <c r="B1089" s="50"/>
      <c r="C1089" s="50"/>
      <c r="D1089" s="72"/>
      <c r="E1089" s="50"/>
      <c r="F1089" s="98"/>
      <c r="H1089" s="148"/>
    </row>
    <row r="1090" spans="1:8" s="7" customFormat="1" ht="12.75">
      <c r="A1090" s="50"/>
      <c r="B1090" s="50"/>
      <c r="C1090" s="50"/>
      <c r="D1090" s="72"/>
      <c r="E1090" s="50"/>
      <c r="F1090" s="98"/>
      <c r="H1090" s="148"/>
    </row>
    <row r="1091" spans="1:8" s="7" customFormat="1" ht="12.75">
      <c r="A1091" s="50"/>
      <c r="B1091" s="50"/>
      <c r="C1091" s="50"/>
      <c r="D1091" s="72"/>
      <c r="E1091" s="50"/>
      <c r="F1091" s="98"/>
      <c r="H1091" s="148"/>
    </row>
    <row r="1092" spans="1:8" s="7" customFormat="1" ht="12.75">
      <c r="A1092" s="50"/>
      <c r="B1092" s="50"/>
      <c r="C1092" s="50"/>
      <c r="D1092" s="72"/>
      <c r="E1092" s="50"/>
      <c r="F1092" s="98"/>
      <c r="H1092" s="148"/>
    </row>
    <row r="1093" spans="1:8" s="7" customFormat="1" ht="12.75">
      <c r="A1093" s="50"/>
      <c r="B1093" s="50"/>
      <c r="C1093" s="50"/>
      <c r="D1093" s="72"/>
      <c r="E1093" s="50"/>
      <c r="F1093" s="98"/>
      <c r="H1093" s="148"/>
    </row>
    <row r="1094" spans="1:8" s="7" customFormat="1" ht="12.75">
      <c r="A1094" s="50"/>
      <c r="B1094" s="50"/>
      <c r="C1094" s="50"/>
      <c r="D1094" s="72"/>
      <c r="E1094" s="50"/>
      <c r="F1094" s="98"/>
      <c r="H1094" s="148"/>
    </row>
    <row r="1095" spans="1:8" s="7" customFormat="1" ht="12.75">
      <c r="A1095" s="50"/>
      <c r="B1095" s="50"/>
      <c r="C1095" s="50"/>
      <c r="D1095" s="72"/>
      <c r="E1095" s="50"/>
      <c r="F1095" s="98"/>
      <c r="H1095" s="148"/>
    </row>
    <row r="1096" spans="1:8" s="7" customFormat="1" ht="12.75">
      <c r="A1096" s="50"/>
      <c r="B1096" s="50"/>
      <c r="C1096" s="50"/>
      <c r="D1096" s="72"/>
      <c r="E1096" s="50"/>
      <c r="F1096" s="98"/>
      <c r="H1096" s="148"/>
    </row>
    <row r="1097" spans="1:8" s="7" customFormat="1" ht="12.75">
      <c r="A1097" s="50"/>
      <c r="B1097" s="50"/>
      <c r="C1097" s="50"/>
      <c r="D1097" s="72"/>
      <c r="E1097" s="50"/>
      <c r="F1097" s="98"/>
      <c r="H1097" s="148"/>
    </row>
    <row r="1098" spans="1:8" s="7" customFormat="1" ht="12.75">
      <c r="A1098" s="50"/>
      <c r="B1098" s="50"/>
      <c r="C1098" s="50"/>
      <c r="D1098" s="72"/>
      <c r="E1098" s="50"/>
      <c r="F1098" s="98"/>
      <c r="H1098" s="148"/>
    </row>
    <row r="1099" spans="1:8" s="7" customFormat="1" ht="12.75">
      <c r="A1099" s="50"/>
      <c r="B1099" s="50"/>
      <c r="C1099" s="50"/>
      <c r="D1099" s="72"/>
      <c r="E1099" s="50"/>
      <c r="F1099" s="98"/>
      <c r="H1099" s="148"/>
    </row>
    <row r="1100" spans="1:8" s="7" customFormat="1" ht="12.75">
      <c r="A1100" s="50"/>
      <c r="B1100" s="50"/>
      <c r="C1100" s="50"/>
      <c r="D1100" s="72"/>
      <c r="E1100" s="50"/>
      <c r="F1100" s="98"/>
      <c r="H1100" s="148"/>
    </row>
    <row r="1101" spans="1:8" s="7" customFormat="1" ht="12.75">
      <c r="A1101" s="50"/>
      <c r="B1101" s="50"/>
      <c r="C1101" s="50"/>
      <c r="D1101" s="72"/>
      <c r="E1101" s="50"/>
      <c r="F1101" s="98"/>
      <c r="H1101" s="148"/>
    </row>
    <row r="1102" spans="1:8" s="7" customFormat="1" ht="12.75">
      <c r="A1102" s="50"/>
      <c r="B1102" s="50"/>
      <c r="C1102" s="50"/>
      <c r="D1102" s="72"/>
      <c r="E1102" s="50"/>
      <c r="F1102" s="98"/>
      <c r="H1102" s="148"/>
    </row>
    <row r="1103" spans="1:8" s="7" customFormat="1" ht="12.75">
      <c r="A1103" s="50"/>
      <c r="B1103" s="50"/>
      <c r="C1103" s="50"/>
      <c r="D1103" s="72"/>
      <c r="E1103" s="50"/>
      <c r="F1103" s="98"/>
      <c r="H1103" s="148"/>
    </row>
    <row r="1104" spans="1:8" s="7" customFormat="1" ht="12.75">
      <c r="A1104" s="50"/>
      <c r="B1104" s="50"/>
      <c r="C1104" s="50"/>
      <c r="D1104" s="67"/>
      <c r="E1104" s="50"/>
      <c r="F1104" s="98"/>
      <c r="H1104" s="148"/>
    </row>
    <row r="1105" spans="1:8" s="7" customFormat="1" ht="12.75">
      <c r="A1105" s="50"/>
      <c r="B1105" s="50"/>
      <c r="C1105" s="50"/>
      <c r="D1105" s="67"/>
      <c r="E1105" s="50"/>
      <c r="F1105" s="98"/>
      <c r="H1105" s="148"/>
    </row>
    <row r="1106" spans="1:8" s="7" customFormat="1" ht="12.75">
      <c r="A1106" s="50"/>
      <c r="B1106" s="50"/>
      <c r="C1106" s="50"/>
      <c r="D1106" s="67"/>
      <c r="E1106" s="50"/>
      <c r="F1106" s="98"/>
      <c r="H1106" s="148"/>
    </row>
    <row r="1107" spans="1:8" s="7" customFormat="1" ht="12.75">
      <c r="A1107" s="50"/>
      <c r="B1107" s="50"/>
      <c r="C1107" s="50"/>
      <c r="D1107" s="67"/>
      <c r="E1107" s="50"/>
      <c r="F1107" s="98"/>
      <c r="H1107" s="148"/>
    </row>
    <row r="1108" spans="1:8" s="7" customFormat="1" ht="12.75">
      <c r="A1108" s="50"/>
      <c r="B1108" s="50"/>
      <c r="C1108" s="50"/>
      <c r="D1108" s="67"/>
      <c r="E1108" s="50"/>
      <c r="F1108" s="98"/>
      <c r="H1108" s="148"/>
    </row>
    <row r="1109" spans="1:8" s="7" customFormat="1" ht="12.75">
      <c r="A1109" s="50"/>
      <c r="B1109" s="50"/>
      <c r="C1109" s="50"/>
      <c r="D1109" s="67"/>
      <c r="E1109" s="50"/>
      <c r="F1109" s="98"/>
      <c r="H1109" s="148"/>
    </row>
    <row r="1110" spans="1:8" s="7" customFormat="1" ht="12.75">
      <c r="A1110" s="50"/>
      <c r="B1110" s="50"/>
      <c r="C1110" s="50"/>
      <c r="D1110" s="67"/>
      <c r="E1110" s="50"/>
      <c r="F1110" s="98"/>
      <c r="H1110" s="148"/>
    </row>
    <row r="1111" spans="1:8" s="7" customFormat="1" ht="12.75">
      <c r="A1111" s="50"/>
      <c r="B1111" s="50"/>
      <c r="C1111" s="50"/>
      <c r="D1111" s="67"/>
      <c r="E1111" s="50"/>
      <c r="F1111" s="98"/>
      <c r="H1111" s="148"/>
    </row>
    <row r="1112" spans="1:8" s="7" customFormat="1" ht="12.75">
      <c r="A1112" s="50"/>
      <c r="B1112" s="50"/>
      <c r="C1112" s="50"/>
      <c r="D1112" s="67"/>
      <c r="E1112" s="50"/>
      <c r="F1112" s="98"/>
      <c r="H1112" s="148"/>
    </row>
    <row r="1113" spans="1:8" s="7" customFormat="1" ht="12.75">
      <c r="A1113" s="50"/>
      <c r="B1113" s="50"/>
      <c r="C1113" s="50"/>
      <c r="D1113" s="67"/>
      <c r="E1113" s="50"/>
      <c r="F1113" s="98"/>
      <c r="H1113" s="148"/>
    </row>
    <row r="1114" spans="1:8" s="7" customFormat="1" ht="12.75">
      <c r="A1114" s="50"/>
      <c r="B1114" s="50"/>
      <c r="C1114" s="50"/>
      <c r="D1114" s="67"/>
      <c r="E1114" s="50"/>
      <c r="F1114" s="98"/>
      <c r="H1114" s="148"/>
    </row>
    <row r="1115" spans="1:8" s="7" customFormat="1" ht="12.75">
      <c r="A1115" s="50"/>
      <c r="B1115" s="50"/>
      <c r="C1115" s="50"/>
      <c r="D1115" s="67"/>
      <c r="E1115" s="50"/>
      <c r="F1115" s="98"/>
      <c r="H1115" s="148"/>
    </row>
    <row r="1116" spans="3:4" ht="12.75">
      <c r="C1116" s="50"/>
      <c r="D1116" s="67"/>
    </row>
    <row r="1117" spans="3:4" ht="12.75">
      <c r="C1117" s="50"/>
      <c r="D1117" s="67"/>
    </row>
    <row r="1118" spans="3:4" ht="12.75">
      <c r="C1118" s="50"/>
      <c r="D1118" s="67"/>
    </row>
    <row r="1119" spans="3:4" ht="12.75">
      <c r="C1119" s="50"/>
      <c r="D1119" s="67"/>
    </row>
    <row r="1120" spans="3:4" ht="12.75">
      <c r="C1120" s="50"/>
      <c r="D1120" s="67"/>
    </row>
    <row r="1121" spans="3:4" ht="12.75">
      <c r="C1121" s="50"/>
      <c r="D1121" s="67"/>
    </row>
    <row r="1122" spans="3:4" ht="12.75">
      <c r="C1122" s="50"/>
      <c r="D1122" s="67"/>
    </row>
    <row r="1123" spans="3:4" ht="12.75">
      <c r="C1123" s="50"/>
      <c r="D1123" s="67"/>
    </row>
    <row r="1124" spans="3:4" ht="12.75">
      <c r="C1124" s="50"/>
      <c r="D1124" s="67"/>
    </row>
    <row r="1125" spans="3:4" ht="12.75">
      <c r="C1125" s="50"/>
      <c r="D1125" s="67"/>
    </row>
  </sheetData>
  <mergeCells count="4">
    <mergeCell ref="A2:H2"/>
    <mergeCell ref="A1:H1"/>
    <mergeCell ref="H64:H66"/>
    <mergeCell ref="H60:H62"/>
  </mergeCells>
  <printOptions/>
  <pageMargins left="0.26" right="0.29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2009-03-11T09:18:59Z</cp:lastPrinted>
  <dcterms:created xsi:type="dcterms:W3CDTF">2006-02-14T11:20:52Z</dcterms:created>
  <dcterms:modified xsi:type="dcterms:W3CDTF">2009-03-11T09:19:25Z</dcterms:modified>
  <cp:category/>
  <cp:version/>
  <cp:contentType/>
  <cp:contentStatus/>
</cp:coreProperties>
</file>